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mments1.xml" ContentType="application/vnd.openxmlformats-officedocument.spreadsheetml.comments+xml"/>
  <Override PartName="/xl/drawings/drawing14.xml" ContentType="application/vnd.openxmlformats-officedocument.drawing+xml"/>
  <Override PartName="/xl/comments2.xml" ContentType="application/vnd.openxmlformats-officedocument.spreadsheetml.comments+xml"/>
  <Override PartName="/xl/drawings/drawing15.xml" ContentType="application/vnd.openxmlformats-officedocument.drawing+xml"/>
  <Override PartName="/xl/comments3.xml" ContentType="application/vnd.openxmlformats-officedocument.spreadsheetml.comments+xml"/>
  <Override PartName="/xl/drawings/drawing16.xml" ContentType="application/vnd.openxmlformats-officedocument.drawing+xml"/>
  <Override PartName="/xl/comments4.xml" ContentType="application/vnd.openxmlformats-officedocument.spreadsheetml.comments+xml"/>
  <Override PartName="/xl/drawings/drawing17.xml" ContentType="application/vnd.openxmlformats-officedocument.drawing+xml"/>
  <Override PartName="/xl/comments5.xml" ContentType="application/vnd.openxmlformats-officedocument.spreadsheetml.comments+xml"/>
  <Override PartName="/xl/drawings/drawing18.xml" ContentType="application/vnd.openxmlformats-officedocument.drawing+xml"/>
  <Override PartName="/xl/comments6.xml" ContentType="application/vnd.openxmlformats-officedocument.spreadsheetml.comments+xml"/>
  <Override PartName="/xl/drawings/drawing19.xml" ContentType="application/vnd.openxmlformats-officedocument.drawing+xml"/>
  <Override PartName="/xl/comments7.xml" ContentType="application/vnd.openxmlformats-officedocument.spreadsheetml.comments+xml"/>
  <Override PartName="/xl/drawings/drawing20.xml" ContentType="application/vnd.openxmlformats-officedocument.drawing+xml"/>
  <Override PartName="/xl/comments8.xml" ContentType="application/vnd.openxmlformats-officedocument.spreadsheetml.comments+xml"/>
  <Override PartName="/xl/drawings/drawing21.xml" ContentType="application/vnd.openxmlformats-officedocument.drawing+xml"/>
  <Override PartName="/xl/comments9.xml" ContentType="application/vnd.openxmlformats-officedocument.spreadsheetml.comments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2024\CUENTA PUBLICA 2024\CUENTA ANUAL ARCHIVOS PAGINA\"/>
    </mc:Choice>
  </mc:AlternateContent>
  <xr:revisionPtr revIDLastSave="0" documentId="8_{3A4A5992-BC31-4AFC-9576-22869FECD94A}" xr6:coauthVersionLast="47" xr6:coauthVersionMax="47" xr10:uidLastSave="{00000000-0000-0000-0000-000000000000}"/>
  <bookViews>
    <workbookView xWindow="-120" yWindow="-120" windowWidth="29040" windowHeight="15720" tabRatio="906" firstSheet="27" activeTab="27" xr2:uid="{00000000-000D-0000-FFFF-FFFF00000000}"/>
  </bookViews>
  <sheets>
    <sheet name="ene 2015 directa " sheetId="1" state="hidden" r:id="rId1"/>
    <sheet name="FEB 2015 directa  " sheetId="2" state="hidden" r:id="rId2"/>
    <sheet name="Mar directa " sheetId="3" state="hidden" r:id="rId3"/>
    <sheet name="Abr directa" sheetId="13" state="hidden" r:id="rId4"/>
    <sheet name="May directa" sheetId="14" state="hidden" r:id="rId5"/>
    <sheet name="Jun directa" sheetId="15" state="hidden" r:id="rId6"/>
    <sheet name="Jul directa" sheetId="16" state="hidden" r:id="rId7"/>
    <sheet name="Ago directa" sheetId="17" state="hidden" r:id="rId8"/>
    <sheet name="Sep directa" sheetId="18" state="hidden" r:id="rId9"/>
    <sheet name="Oct directa" sheetId="19" state="hidden" r:id="rId10"/>
    <sheet name="Nov directa" sheetId="20" state="hidden" r:id="rId11"/>
    <sheet name="Dic directa 2015" sheetId="21" state="hidden" r:id="rId12"/>
    <sheet name="Ene 2016" sheetId="23" state="hidden" r:id="rId13"/>
    <sheet name="Feb 2016" sheetId="24" state="hidden" r:id="rId14"/>
    <sheet name="Marz 2016" sheetId="25" state="hidden" r:id="rId15"/>
    <sheet name="Abri 2016" sheetId="26" state="hidden" r:id="rId16"/>
    <sheet name="Mayo 2016" sheetId="27" state="hidden" r:id="rId17"/>
    <sheet name="Junio 2016" sheetId="28" state="hidden" r:id="rId18"/>
    <sheet name="Julio 2016" sheetId="29" state="hidden" r:id="rId19"/>
    <sheet name="Agos 2016" sheetId="30" state="hidden" r:id="rId20"/>
    <sheet name="Sept 2016" sheetId="31" state="hidden" r:id="rId21"/>
    <sheet name="Oct-2016" sheetId="32" state="hidden" r:id="rId22"/>
    <sheet name="Nov-2016" sheetId="34" state="hidden" r:id="rId23"/>
    <sheet name="Mar-2017" sheetId="35" state="hidden" r:id="rId24"/>
    <sheet name="Jun-2017" sheetId="37" state="hidden" r:id="rId25"/>
    <sheet name="Sep-2017" sheetId="38" state="hidden" r:id="rId26"/>
    <sheet name="mrz-18" sheetId="39" state="hidden" r:id="rId27"/>
    <sheet name="CUENTA 2024" sheetId="40" r:id="rId28"/>
    <sheet name="TRIM-2016" sheetId="36" state="hidden" r:id="rId29"/>
  </sheets>
  <definedNames>
    <definedName name="_xlnm.Print_Area" localSheetId="3">'Abr directa'!$A$1:$P$47</definedName>
    <definedName name="_xlnm.Print_Area" localSheetId="15">'Abri 2016'!$A$1:$P$52</definedName>
    <definedName name="_xlnm.Print_Area" localSheetId="7">'Ago directa'!$A$1:$P$49</definedName>
    <definedName name="_xlnm.Print_Area" localSheetId="19">'Agos 2016'!$A$1:$Q$47</definedName>
    <definedName name="_xlnm.Print_Area" localSheetId="27">'CUENTA 2024'!$A$1:$S$25</definedName>
    <definedName name="_xlnm.Print_Area" localSheetId="11">'Dic directa 2015'!$A$1:$P$54</definedName>
    <definedName name="_xlnm.Print_Area" localSheetId="0">'ene 2015 directa '!$A$1:$P$45</definedName>
    <definedName name="_xlnm.Print_Area" localSheetId="12">'Ene 2016'!$A$1:$P$48</definedName>
    <definedName name="_xlnm.Print_Area" localSheetId="1">'FEB 2015 directa  '!$A$1:$P$46</definedName>
    <definedName name="_xlnm.Print_Area" localSheetId="13">'Feb 2016'!$A$1:$P$50</definedName>
    <definedName name="_xlnm.Print_Area" localSheetId="6">'Jul directa'!$A$1:$P$49</definedName>
    <definedName name="_xlnm.Print_Area" localSheetId="18">'Julio 2016'!$A$1:$Q$47</definedName>
    <definedName name="_xlnm.Print_Area" localSheetId="5">'Jun directa'!$A$1:$P$51</definedName>
    <definedName name="_xlnm.Print_Area" localSheetId="17">'Junio 2016'!$A$1:$Q$47</definedName>
    <definedName name="_xlnm.Print_Area" localSheetId="2">'Mar directa '!$A$1:$P$47</definedName>
    <definedName name="_xlnm.Print_Area" localSheetId="14">'Marz 2016'!$A$1:$P$51</definedName>
    <definedName name="_xlnm.Print_Area" localSheetId="4">'May directa'!$A$1:$P$48</definedName>
    <definedName name="_xlnm.Print_Area" localSheetId="16">'Mayo 2016'!$A$1:$Q$48</definedName>
    <definedName name="_xlnm.Print_Area" localSheetId="10">'Nov directa'!$A$1:$P$53</definedName>
    <definedName name="_xlnm.Print_Area" localSheetId="22">'Nov-2016'!$A$1:$Q$46</definedName>
    <definedName name="_xlnm.Print_Area" localSheetId="9">'Oct directa'!$A$1:$P$53</definedName>
    <definedName name="_xlnm.Print_Area" localSheetId="21">'Oct-2016'!$A$1:$Q$46</definedName>
    <definedName name="_xlnm.Print_Area" localSheetId="8">'Sep directa'!$A$1:$P$51</definedName>
    <definedName name="_xlnm.Print_Area" localSheetId="20">'Sept 2016'!$A$1:$Q$47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40" l="1"/>
  <c r="N20" i="39" l="1"/>
  <c r="N16" i="39"/>
  <c r="L17" i="39"/>
  <c r="G20" i="39" l="1"/>
  <c r="E16" i="38" l="1"/>
  <c r="G16" i="39"/>
  <c r="G16" i="38" l="1"/>
  <c r="E8" i="38"/>
  <c r="N20" i="38"/>
  <c r="L17" i="38"/>
  <c r="N16" i="38"/>
  <c r="N16" i="37" l="1"/>
  <c r="E21" i="37"/>
  <c r="L17" i="37"/>
  <c r="N20" i="37" l="1"/>
  <c r="E20" i="38"/>
  <c r="G20" i="38" s="1"/>
  <c r="G16" i="37"/>
  <c r="G20" i="37"/>
  <c r="G19" i="35"/>
  <c r="N19" i="35" l="1"/>
  <c r="G13" i="35" l="1"/>
  <c r="N13" i="35" l="1"/>
  <c r="L15" i="35" l="1"/>
  <c r="J31" i="34" l="1"/>
  <c r="J30" i="34"/>
  <c r="K45" i="36" l="1"/>
  <c r="K50" i="36" s="1"/>
  <c r="I46" i="36"/>
  <c r="J30" i="27"/>
  <c r="J32" i="26"/>
  <c r="J32" i="25"/>
  <c r="G48" i="36"/>
  <c r="J31" i="24"/>
  <c r="J31" i="25"/>
  <c r="J30" i="29"/>
  <c r="I45" i="36"/>
  <c r="I50" i="36" l="1"/>
  <c r="J30" i="28"/>
  <c r="G46" i="36"/>
  <c r="M27" i="36"/>
  <c r="I33" i="36"/>
  <c r="G33" i="36"/>
  <c r="E33" i="36"/>
  <c r="K32" i="36"/>
  <c r="M32" i="36" s="1"/>
  <c r="K31" i="36"/>
  <c r="M31" i="36" s="1"/>
  <c r="E29" i="36"/>
  <c r="E22" i="36"/>
  <c r="K33" i="36" l="1"/>
  <c r="M33" i="36"/>
  <c r="J31" i="30" l="1"/>
  <c r="G47" i="36"/>
  <c r="G45" i="36"/>
  <c r="M20" i="36"/>
  <c r="K20" i="36"/>
  <c r="I20" i="36"/>
  <c r="G20" i="36"/>
  <c r="M21" i="36"/>
  <c r="K21" i="36"/>
  <c r="I21" i="36"/>
  <c r="G21" i="36"/>
  <c r="M19" i="36"/>
  <c r="K19" i="36"/>
  <c r="I19" i="36"/>
  <c r="G19" i="36"/>
  <c r="M18" i="36"/>
  <c r="K18" i="36"/>
  <c r="I18" i="36"/>
  <c r="G18" i="36"/>
  <c r="M17" i="36"/>
  <c r="K17" i="36"/>
  <c r="I17" i="36"/>
  <c r="G17" i="36"/>
  <c r="M16" i="36"/>
  <c r="K16" i="36"/>
  <c r="I16" i="36"/>
  <c r="G16" i="36"/>
  <c r="M15" i="36"/>
  <c r="K15" i="36"/>
  <c r="I15" i="36"/>
  <c r="G15" i="36"/>
  <c r="M14" i="36"/>
  <c r="K14" i="36"/>
  <c r="I14" i="36"/>
  <c r="G14" i="36"/>
  <c r="M13" i="36"/>
  <c r="K13" i="36"/>
  <c r="I13" i="36"/>
  <c r="G13" i="36"/>
  <c r="M12" i="36"/>
  <c r="K12" i="36"/>
  <c r="I12" i="36"/>
  <c r="G12" i="36"/>
  <c r="M40" i="36"/>
  <c r="K40" i="36"/>
  <c r="I40" i="36"/>
  <c r="G40" i="36"/>
  <c r="M39" i="36"/>
  <c r="M42" i="36" s="1"/>
  <c r="K39" i="36"/>
  <c r="I39" i="36"/>
  <c r="G39" i="36"/>
  <c r="I42" i="36" l="1"/>
  <c r="K42" i="36"/>
  <c r="G42" i="36"/>
  <c r="M22" i="36"/>
  <c r="G50" i="36"/>
  <c r="K22" i="36"/>
  <c r="G22" i="36"/>
  <c r="I22" i="36"/>
  <c r="M26" i="36"/>
  <c r="M28" i="36" l="1"/>
  <c r="M25" i="36"/>
  <c r="M29" i="36" s="1"/>
  <c r="L32" i="34"/>
  <c r="J32" i="34"/>
  <c r="P25" i="34" l="1"/>
  <c r="P24" i="34"/>
  <c r="J39" i="34"/>
  <c r="G32" i="34"/>
  <c r="E32" i="34"/>
  <c r="L28" i="34"/>
  <c r="G28" i="34"/>
  <c r="E28" i="34"/>
  <c r="P27" i="34"/>
  <c r="J27" i="34"/>
  <c r="P26" i="34"/>
  <c r="J26" i="34"/>
  <c r="J25" i="34"/>
  <c r="J24" i="34"/>
  <c r="E21" i="34"/>
  <c r="J13" i="34"/>
  <c r="J28" i="34" l="1"/>
  <c r="J16" i="34"/>
  <c r="G21" i="34"/>
  <c r="J14" i="34"/>
  <c r="J17" i="34"/>
  <c r="J20" i="34"/>
  <c r="J12" i="34"/>
  <c r="J15" i="34"/>
  <c r="J18" i="34"/>
  <c r="J19" i="34"/>
  <c r="L41" i="34"/>
  <c r="J38" i="34"/>
  <c r="J41" i="34" s="1"/>
  <c r="L21" i="34"/>
  <c r="P28" i="34"/>
  <c r="N28" i="34"/>
  <c r="G41" i="34"/>
  <c r="J11" i="34"/>
  <c r="J21" i="34" l="1"/>
  <c r="P27" i="32"/>
  <c r="P25" i="32"/>
  <c r="P24" i="32"/>
  <c r="L32" i="32"/>
  <c r="J32" i="32"/>
  <c r="G32" i="32"/>
  <c r="E32" i="32"/>
  <c r="L28" i="32"/>
  <c r="G28" i="32"/>
  <c r="E28" i="32"/>
  <c r="J27" i="32"/>
  <c r="P26" i="32"/>
  <c r="J26" i="32"/>
  <c r="J25" i="32"/>
  <c r="J24" i="32"/>
  <c r="E21" i="32"/>
  <c r="J14" i="32"/>
  <c r="J11" i="32"/>
  <c r="J28" i="32" l="1"/>
  <c r="J17" i="32"/>
  <c r="J39" i="32"/>
  <c r="J13" i="32"/>
  <c r="J15" i="32"/>
  <c r="J18" i="32"/>
  <c r="G41" i="32"/>
  <c r="L41" i="32"/>
  <c r="J20" i="32"/>
  <c r="J16" i="32"/>
  <c r="J38" i="32"/>
  <c r="J41" i="32" s="1"/>
  <c r="G21" i="32"/>
  <c r="N28" i="32"/>
  <c r="J19" i="32"/>
  <c r="L21" i="32"/>
  <c r="J12" i="32"/>
  <c r="P28" i="32"/>
  <c r="J21" i="32" l="1"/>
  <c r="J40" i="31" l="1"/>
  <c r="L42" i="31"/>
  <c r="G33" i="31"/>
  <c r="L33" i="31"/>
  <c r="E33" i="31"/>
  <c r="L28" i="31"/>
  <c r="G28" i="31"/>
  <c r="E28" i="31"/>
  <c r="P27" i="31"/>
  <c r="K28" i="36" s="1"/>
  <c r="J27" i="31"/>
  <c r="P26" i="31"/>
  <c r="K27" i="36" s="1"/>
  <c r="J26" i="31"/>
  <c r="P25" i="31"/>
  <c r="K26" i="36" s="1"/>
  <c r="J25" i="31"/>
  <c r="P24" i="31"/>
  <c r="K25" i="36" s="1"/>
  <c r="J24" i="31"/>
  <c r="J19" i="31"/>
  <c r="E21" i="31"/>
  <c r="J18" i="31"/>
  <c r="J17" i="31"/>
  <c r="J16" i="31"/>
  <c r="J15" i="31"/>
  <c r="J14" i="31"/>
  <c r="J13" i="31"/>
  <c r="J12" i="31"/>
  <c r="J28" i="31" l="1"/>
  <c r="K29" i="36"/>
  <c r="G21" i="31"/>
  <c r="G42" i="31"/>
  <c r="J39" i="31"/>
  <c r="J42" i="31" s="1"/>
  <c r="P28" i="31"/>
  <c r="N28" i="31"/>
  <c r="J33" i="31"/>
  <c r="J11" i="31"/>
  <c r="P27" i="30" l="1"/>
  <c r="P25" i="30"/>
  <c r="P24" i="30"/>
  <c r="J40" i="30"/>
  <c r="L42" i="30"/>
  <c r="J39" i="30"/>
  <c r="G33" i="30"/>
  <c r="E33" i="30"/>
  <c r="L33" i="30"/>
  <c r="L28" i="30"/>
  <c r="G28" i="30"/>
  <c r="E28" i="30"/>
  <c r="J27" i="30"/>
  <c r="P26" i="30"/>
  <c r="J26" i="30"/>
  <c r="J25" i="30"/>
  <c r="J24" i="30"/>
  <c r="E21" i="30"/>
  <c r="J13" i="30"/>
  <c r="J28" i="30" l="1"/>
  <c r="J16" i="30"/>
  <c r="J33" i="30"/>
  <c r="J15" i="30"/>
  <c r="J18" i="30"/>
  <c r="N28" i="30"/>
  <c r="J12" i="30"/>
  <c r="J19" i="30"/>
  <c r="G21" i="30"/>
  <c r="J17" i="30"/>
  <c r="J14" i="30"/>
  <c r="J42" i="30"/>
  <c r="G42" i="30"/>
  <c r="P28" i="30"/>
  <c r="J11" i="30"/>
  <c r="J18" i="29" l="1"/>
  <c r="P27" i="29"/>
  <c r="P25" i="29"/>
  <c r="P24" i="29"/>
  <c r="J20" i="29"/>
  <c r="G33" i="29"/>
  <c r="L28" i="29"/>
  <c r="G28" i="29"/>
  <c r="E28" i="29"/>
  <c r="J27" i="29"/>
  <c r="P26" i="29"/>
  <c r="J26" i="29"/>
  <c r="J25" i="29"/>
  <c r="J24" i="29"/>
  <c r="E21" i="29"/>
  <c r="J19" i="29"/>
  <c r="J17" i="29"/>
  <c r="E33" i="29" l="1"/>
  <c r="J31" i="29"/>
  <c r="J28" i="29"/>
  <c r="L42" i="29"/>
  <c r="J12" i="29"/>
  <c r="J40" i="29"/>
  <c r="G42" i="29"/>
  <c r="J11" i="29"/>
  <c r="J39" i="29"/>
  <c r="G21" i="29"/>
  <c r="N28" i="29"/>
  <c r="P28" i="29"/>
  <c r="J42" i="29" l="1"/>
  <c r="L33" i="28"/>
  <c r="P27" i="28"/>
  <c r="I28" i="36" s="1"/>
  <c r="P25" i="28"/>
  <c r="I26" i="36" s="1"/>
  <c r="P24" i="28"/>
  <c r="I25" i="36" s="1"/>
  <c r="G33" i="28"/>
  <c r="E33" i="28"/>
  <c r="L28" i="28"/>
  <c r="G28" i="28"/>
  <c r="E28" i="28"/>
  <c r="J27" i="28"/>
  <c r="P26" i="28"/>
  <c r="I27" i="36" s="1"/>
  <c r="J26" i="28"/>
  <c r="J25" i="28"/>
  <c r="J24" i="28"/>
  <c r="E21" i="28"/>
  <c r="J28" i="28" l="1"/>
  <c r="I29" i="36"/>
  <c r="J12" i="28"/>
  <c r="J19" i="28"/>
  <c r="G21" i="28"/>
  <c r="G42" i="28"/>
  <c r="J11" i="28"/>
  <c r="J17" i="28"/>
  <c r="J20" i="28"/>
  <c r="J40" i="28"/>
  <c r="J18" i="28"/>
  <c r="J33" i="28"/>
  <c r="N28" i="28"/>
  <c r="L42" i="28"/>
  <c r="P28" i="28"/>
  <c r="J39" i="28"/>
  <c r="J42" i="28" l="1"/>
  <c r="G34" i="27"/>
  <c r="J31" i="27" l="1"/>
  <c r="L34" i="27"/>
  <c r="P27" i="27"/>
  <c r="P25" i="27"/>
  <c r="P24" i="27"/>
  <c r="E34" i="27"/>
  <c r="L28" i="27"/>
  <c r="G28" i="27"/>
  <c r="E28" i="27"/>
  <c r="J27" i="27"/>
  <c r="P26" i="27"/>
  <c r="J26" i="27"/>
  <c r="J25" i="27"/>
  <c r="J24" i="27"/>
  <c r="E21" i="27"/>
  <c r="J28" i="27" l="1"/>
  <c r="J12" i="27"/>
  <c r="J18" i="27"/>
  <c r="J13" i="27"/>
  <c r="J16" i="27"/>
  <c r="L43" i="27"/>
  <c r="G43" i="27"/>
  <c r="J41" i="27"/>
  <c r="G21" i="27"/>
  <c r="J19" i="27"/>
  <c r="J20" i="27"/>
  <c r="J40" i="27"/>
  <c r="P28" i="27"/>
  <c r="J17" i="27"/>
  <c r="J14" i="27"/>
  <c r="N28" i="27"/>
  <c r="J32" i="27"/>
  <c r="J34" i="27" s="1"/>
  <c r="J11" i="27"/>
  <c r="J43" i="27" l="1"/>
  <c r="J33" i="25" l="1"/>
  <c r="L37" i="26" l="1"/>
  <c r="J30" i="26" l="1"/>
  <c r="P24" i="26" l="1"/>
  <c r="J44" i="26" l="1"/>
  <c r="L46" i="26"/>
  <c r="J43" i="26"/>
  <c r="G37" i="26"/>
  <c r="E37" i="26"/>
  <c r="J34" i="26"/>
  <c r="L28" i="26"/>
  <c r="G28" i="26"/>
  <c r="E28" i="26"/>
  <c r="P27" i="26"/>
  <c r="J27" i="26"/>
  <c r="P26" i="26"/>
  <c r="J26" i="26"/>
  <c r="P25" i="26"/>
  <c r="J25" i="26"/>
  <c r="J24" i="26"/>
  <c r="J20" i="26"/>
  <c r="E21" i="26"/>
  <c r="J18" i="26"/>
  <c r="J17" i="26"/>
  <c r="J16" i="26"/>
  <c r="J15" i="26"/>
  <c r="J14" i="26"/>
  <c r="J13" i="26"/>
  <c r="J12" i="26"/>
  <c r="L21" i="26"/>
  <c r="J11" i="26"/>
  <c r="J28" i="26" l="1"/>
  <c r="P28" i="26"/>
  <c r="J37" i="26"/>
  <c r="G21" i="26"/>
  <c r="J46" i="26"/>
  <c r="G46" i="26"/>
  <c r="J19" i="26"/>
  <c r="J21" i="26" s="1"/>
  <c r="N28" i="26"/>
  <c r="J34" i="25" l="1"/>
  <c r="J33" i="24" l="1"/>
  <c r="J32" i="24"/>
  <c r="L45" i="25"/>
  <c r="J36" i="25"/>
  <c r="G36" i="25"/>
  <c r="E36" i="25"/>
  <c r="L36" i="25"/>
  <c r="L28" i="25"/>
  <c r="G28" i="25"/>
  <c r="E28" i="25"/>
  <c r="P27" i="25"/>
  <c r="G28" i="36" s="1"/>
  <c r="J27" i="25"/>
  <c r="P26" i="25"/>
  <c r="G27" i="36" s="1"/>
  <c r="J26" i="25"/>
  <c r="P25" i="25"/>
  <c r="G26" i="36" s="1"/>
  <c r="J25" i="25"/>
  <c r="P24" i="25"/>
  <c r="G25" i="36" s="1"/>
  <c r="J24" i="25"/>
  <c r="E21" i="25"/>
  <c r="J16" i="25"/>
  <c r="J15" i="25"/>
  <c r="J14" i="25"/>
  <c r="L21" i="25"/>
  <c r="J28" i="25" l="1"/>
  <c r="G29" i="36"/>
  <c r="G45" i="25"/>
  <c r="J43" i="25"/>
  <c r="J12" i="25"/>
  <c r="J13" i="25"/>
  <c r="J18" i="25"/>
  <c r="G21" i="25"/>
  <c r="J17" i="25"/>
  <c r="J11" i="25"/>
  <c r="J20" i="25"/>
  <c r="J19" i="25"/>
  <c r="N28" i="25"/>
  <c r="J42" i="25"/>
  <c r="P28" i="25"/>
  <c r="J31" i="23"/>
  <c r="L35" i="24" l="1"/>
  <c r="J45" i="25"/>
  <c r="J21" i="25"/>
  <c r="P27" i="24"/>
  <c r="P25" i="24"/>
  <c r="P24" i="24"/>
  <c r="J35" i="24"/>
  <c r="G35" i="24"/>
  <c r="E35" i="24"/>
  <c r="L28" i="24"/>
  <c r="G28" i="24"/>
  <c r="E28" i="24"/>
  <c r="J27" i="24"/>
  <c r="P26" i="24"/>
  <c r="J26" i="24"/>
  <c r="J25" i="24"/>
  <c r="J24" i="24"/>
  <c r="E21" i="24"/>
  <c r="J14" i="24"/>
  <c r="J28" i="24" l="1"/>
  <c r="J11" i="24"/>
  <c r="J15" i="24"/>
  <c r="J42" i="24"/>
  <c r="J16" i="24"/>
  <c r="L44" i="24"/>
  <c r="J19" i="24"/>
  <c r="J12" i="24"/>
  <c r="J20" i="24"/>
  <c r="J18" i="24"/>
  <c r="J13" i="24"/>
  <c r="N28" i="24"/>
  <c r="G44" i="24"/>
  <c r="G21" i="24"/>
  <c r="J17" i="24"/>
  <c r="J41" i="24"/>
  <c r="P28" i="24"/>
  <c r="L21" i="24"/>
  <c r="P27" i="23"/>
  <c r="P25" i="23"/>
  <c r="P24" i="23"/>
  <c r="G33" i="23"/>
  <c r="E33" i="23"/>
  <c r="J33" i="23"/>
  <c r="L33" i="23"/>
  <c r="L28" i="23"/>
  <c r="G28" i="23"/>
  <c r="E28" i="23"/>
  <c r="J27" i="23"/>
  <c r="P26" i="23"/>
  <c r="J26" i="23"/>
  <c r="J25" i="23"/>
  <c r="J24" i="23"/>
  <c r="E21" i="23"/>
  <c r="J44" i="24" l="1"/>
  <c r="J21" i="24"/>
  <c r="G42" i="23"/>
  <c r="J40" i="23"/>
  <c r="J28" i="23"/>
  <c r="L42" i="23"/>
  <c r="J14" i="23"/>
  <c r="G21" i="23"/>
  <c r="J13" i="23"/>
  <c r="J17" i="23"/>
  <c r="P28" i="23"/>
  <c r="J39" i="23"/>
  <c r="J12" i="23"/>
  <c r="J16" i="23"/>
  <c r="J20" i="23"/>
  <c r="N28" i="23"/>
  <c r="J11" i="23"/>
  <c r="J15" i="23"/>
  <c r="J19" i="23"/>
  <c r="J18" i="23"/>
  <c r="L21" i="23"/>
  <c r="J36" i="21"/>
  <c r="J37" i="21"/>
  <c r="J38" i="21"/>
  <c r="J34" i="21"/>
  <c r="J42" i="23" l="1"/>
  <c r="J21" i="23"/>
  <c r="J19" i="21"/>
  <c r="J20" i="21" l="1"/>
  <c r="J18" i="21"/>
  <c r="J17" i="21"/>
  <c r="J16" i="21"/>
  <c r="J15" i="21"/>
  <c r="J14" i="21"/>
  <c r="J13" i="21"/>
  <c r="J12" i="21"/>
  <c r="G48" i="21"/>
  <c r="J46" i="21"/>
  <c r="J45" i="21"/>
  <c r="G39" i="21"/>
  <c r="E39" i="21"/>
  <c r="J35" i="21"/>
  <c r="J30" i="21"/>
  <c r="L28" i="21"/>
  <c r="G28" i="21"/>
  <c r="E28" i="21"/>
  <c r="P27" i="21"/>
  <c r="J27" i="21"/>
  <c r="P26" i="21"/>
  <c r="J26" i="21"/>
  <c r="P25" i="21"/>
  <c r="J25" i="21"/>
  <c r="P24" i="21"/>
  <c r="J24" i="21"/>
  <c r="G21" i="21"/>
  <c r="E21" i="21"/>
  <c r="J28" i="21" l="1"/>
  <c r="J39" i="21"/>
  <c r="L48" i="21"/>
  <c r="P28" i="21"/>
  <c r="N28" i="21"/>
  <c r="L39" i="21"/>
  <c r="J48" i="21"/>
  <c r="L21" i="21"/>
  <c r="J11" i="21"/>
  <c r="J21" i="21" s="1"/>
  <c r="J37" i="20"/>
  <c r="J30" i="20"/>
  <c r="J33" i="20" l="1"/>
  <c r="J11" i="20" l="1"/>
  <c r="J45" i="20" l="1"/>
  <c r="J35" i="20"/>
  <c r="J34" i="20"/>
  <c r="J29" i="20"/>
  <c r="P26" i="20"/>
  <c r="P23" i="20"/>
  <c r="J19" i="20"/>
  <c r="J18" i="20"/>
  <c r="J17" i="20"/>
  <c r="J16" i="20"/>
  <c r="J15" i="20"/>
  <c r="J14" i="20"/>
  <c r="J13" i="20"/>
  <c r="J12" i="20"/>
  <c r="G47" i="20"/>
  <c r="G38" i="20"/>
  <c r="E38" i="20"/>
  <c r="L27" i="20"/>
  <c r="G27" i="20"/>
  <c r="E27" i="20"/>
  <c r="J26" i="20"/>
  <c r="P25" i="20"/>
  <c r="J25" i="20"/>
  <c r="J24" i="20"/>
  <c r="J23" i="20"/>
  <c r="G20" i="20"/>
  <c r="E20" i="20"/>
  <c r="J34" i="19"/>
  <c r="J35" i="19"/>
  <c r="J33" i="19"/>
  <c r="J31" i="19"/>
  <c r="J27" i="20" l="1"/>
  <c r="J38" i="20"/>
  <c r="L47" i="20"/>
  <c r="J44" i="20"/>
  <c r="J47" i="20" s="1"/>
  <c r="N27" i="20"/>
  <c r="P24" i="20"/>
  <c r="P27" i="20" s="1"/>
  <c r="L20" i="20"/>
  <c r="J20" i="20"/>
  <c r="L38" i="20"/>
  <c r="J37" i="19" l="1"/>
  <c r="J29" i="19" l="1"/>
  <c r="P26" i="19"/>
  <c r="P24" i="19"/>
  <c r="J15" i="19"/>
  <c r="J14" i="19"/>
  <c r="J13" i="19"/>
  <c r="G47" i="19"/>
  <c r="J45" i="19"/>
  <c r="L47" i="19"/>
  <c r="J44" i="19"/>
  <c r="G38" i="19"/>
  <c r="E38" i="19"/>
  <c r="L27" i="19"/>
  <c r="G27" i="19"/>
  <c r="E27" i="19"/>
  <c r="J26" i="19"/>
  <c r="P25" i="19"/>
  <c r="J25" i="19"/>
  <c r="J24" i="19"/>
  <c r="J23" i="19"/>
  <c r="G20" i="19"/>
  <c r="E20" i="19"/>
  <c r="J27" i="19" l="1"/>
  <c r="J16" i="19"/>
  <c r="J12" i="19"/>
  <c r="J17" i="19"/>
  <c r="J18" i="19"/>
  <c r="J19" i="19"/>
  <c r="N27" i="19"/>
  <c r="L20" i="19"/>
  <c r="J47" i="19"/>
  <c r="J11" i="19"/>
  <c r="P23" i="19"/>
  <c r="L38" i="19"/>
  <c r="P27" i="19" l="1"/>
  <c r="J20" i="19"/>
  <c r="G36" i="18" l="1"/>
  <c r="E36" i="18"/>
  <c r="J31" i="16"/>
  <c r="J31" i="18"/>
  <c r="J33" i="18" l="1"/>
  <c r="P26" i="18"/>
  <c r="P24" i="18"/>
  <c r="P23" i="18"/>
  <c r="J12" i="18"/>
  <c r="J11" i="18"/>
  <c r="L45" i="18"/>
  <c r="G45" i="18"/>
  <c r="J43" i="18"/>
  <c r="J42" i="18"/>
  <c r="L27" i="18"/>
  <c r="G27" i="18"/>
  <c r="E27" i="18"/>
  <c r="J26" i="18"/>
  <c r="P25" i="18"/>
  <c r="J25" i="18"/>
  <c r="J24" i="18"/>
  <c r="J23" i="18"/>
  <c r="G20" i="18"/>
  <c r="E20" i="18"/>
  <c r="J29" i="16"/>
  <c r="J32" i="16"/>
  <c r="J32" i="17"/>
  <c r="J27" i="18" l="1"/>
  <c r="J38" i="19"/>
  <c r="J14" i="18"/>
  <c r="J18" i="18"/>
  <c r="J15" i="18"/>
  <c r="J19" i="18"/>
  <c r="J16" i="18"/>
  <c r="J13" i="18"/>
  <c r="J17" i="18"/>
  <c r="J29" i="18"/>
  <c r="L36" i="18"/>
  <c r="J45" i="18"/>
  <c r="P27" i="18"/>
  <c r="L20" i="18"/>
  <c r="N27" i="18"/>
  <c r="J20" i="18" l="1"/>
  <c r="J36" i="18"/>
  <c r="J31" i="17"/>
  <c r="J30" i="17"/>
  <c r="J31" i="15" l="1"/>
  <c r="J31" i="14"/>
  <c r="J39" i="15" l="1"/>
  <c r="J30" i="15" l="1"/>
  <c r="J30" i="14" l="1"/>
  <c r="L27" i="13" l="1"/>
  <c r="L41" i="13" l="1"/>
  <c r="L32" i="13"/>
  <c r="L20" i="13"/>
  <c r="P24" i="3" l="1"/>
  <c r="J30" i="3" l="1"/>
  <c r="J40" i="17" l="1"/>
  <c r="J29" i="17"/>
  <c r="J12" i="17"/>
  <c r="G43" i="17"/>
  <c r="J41" i="17"/>
  <c r="G34" i="17"/>
  <c r="E34" i="17"/>
  <c r="N27" i="17"/>
  <c r="L27" i="17"/>
  <c r="G27" i="17"/>
  <c r="E27" i="17"/>
  <c r="P26" i="17"/>
  <c r="J26" i="17"/>
  <c r="P25" i="17"/>
  <c r="J25" i="17"/>
  <c r="P24" i="17"/>
  <c r="J24" i="17"/>
  <c r="P23" i="17"/>
  <c r="J23" i="17"/>
  <c r="J27" i="17" s="1"/>
  <c r="G20" i="17"/>
  <c r="E20" i="17"/>
  <c r="J40" i="16"/>
  <c r="J33" i="16"/>
  <c r="J12" i="16"/>
  <c r="G43" i="16"/>
  <c r="G34" i="16"/>
  <c r="E34" i="16"/>
  <c r="N27" i="16"/>
  <c r="L27" i="16"/>
  <c r="G27" i="16"/>
  <c r="E27" i="16"/>
  <c r="P26" i="16"/>
  <c r="J26" i="16"/>
  <c r="P25" i="16"/>
  <c r="J25" i="16"/>
  <c r="P24" i="16"/>
  <c r="J24" i="16"/>
  <c r="P23" i="16"/>
  <c r="J23" i="16"/>
  <c r="G20" i="16"/>
  <c r="E20" i="16"/>
  <c r="J32" i="15"/>
  <c r="J29" i="15"/>
  <c r="J12" i="15"/>
  <c r="G42" i="15"/>
  <c r="E33" i="15"/>
  <c r="N27" i="15"/>
  <c r="L27" i="15"/>
  <c r="G27" i="15"/>
  <c r="E27" i="15"/>
  <c r="P26" i="15"/>
  <c r="J26" i="15"/>
  <c r="P25" i="15"/>
  <c r="J25" i="15"/>
  <c r="P24" i="15"/>
  <c r="J24" i="15"/>
  <c r="P23" i="15"/>
  <c r="J23" i="15"/>
  <c r="G20" i="15"/>
  <c r="E20" i="15"/>
  <c r="E44" i="15" s="1"/>
  <c r="J39" i="14"/>
  <c r="J32" i="14"/>
  <c r="J29" i="14"/>
  <c r="J12" i="14"/>
  <c r="G42" i="14"/>
  <c r="G33" i="14"/>
  <c r="E33" i="14"/>
  <c r="N27" i="14"/>
  <c r="L27" i="14"/>
  <c r="G27" i="14"/>
  <c r="E27" i="14"/>
  <c r="P26" i="14"/>
  <c r="J26" i="14"/>
  <c r="P25" i="14"/>
  <c r="J25" i="14"/>
  <c r="P24" i="14"/>
  <c r="J24" i="14"/>
  <c r="P23" i="14"/>
  <c r="J23" i="14"/>
  <c r="G20" i="14"/>
  <c r="E20" i="14"/>
  <c r="J38" i="13"/>
  <c r="J31" i="13"/>
  <c r="J30" i="13"/>
  <c r="J29" i="13"/>
  <c r="J12" i="13"/>
  <c r="G41" i="13"/>
  <c r="G32" i="13"/>
  <c r="E32" i="13"/>
  <c r="N27" i="13"/>
  <c r="G27" i="13"/>
  <c r="E27" i="13"/>
  <c r="P26" i="13"/>
  <c r="J26" i="13"/>
  <c r="P25" i="13"/>
  <c r="J25" i="13"/>
  <c r="P24" i="13"/>
  <c r="J24" i="13"/>
  <c r="P23" i="13"/>
  <c r="J23" i="13"/>
  <c r="G20" i="13"/>
  <c r="E20" i="13"/>
  <c r="J27" i="16" l="1"/>
  <c r="G33" i="15"/>
  <c r="G44" i="15" s="1"/>
  <c r="L43" i="17"/>
  <c r="P27" i="17"/>
  <c r="P27" i="16"/>
  <c r="P27" i="14"/>
  <c r="P27" i="13"/>
  <c r="J43" i="17"/>
  <c r="J34" i="17"/>
  <c r="L34" i="17"/>
  <c r="J11" i="17"/>
  <c r="J27" i="13"/>
  <c r="J27" i="14"/>
  <c r="J27" i="15"/>
  <c r="P27" i="15"/>
  <c r="L43" i="16"/>
  <c r="J34" i="16"/>
  <c r="L34" i="16"/>
  <c r="J11" i="16"/>
  <c r="J41" i="16"/>
  <c r="J43" i="16" s="1"/>
  <c r="L42" i="15"/>
  <c r="J33" i="15"/>
  <c r="L33" i="15"/>
  <c r="J11" i="15"/>
  <c r="J40" i="15"/>
  <c r="J42" i="15" s="1"/>
  <c r="L42" i="14"/>
  <c r="J33" i="14"/>
  <c r="J11" i="14"/>
  <c r="L33" i="14"/>
  <c r="J40" i="14"/>
  <c r="J42" i="14" s="1"/>
  <c r="J32" i="13"/>
  <c r="J11" i="13"/>
  <c r="J39" i="13"/>
  <c r="J41" i="13" s="1"/>
  <c r="P26" i="3" l="1"/>
  <c r="P25" i="3"/>
  <c r="P23" i="3"/>
  <c r="N27" i="3"/>
  <c r="J23" i="3"/>
  <c r="P27" i="3" l="1"/>
  <c r="E27" i="3"/>
  <c r="E20" i="3"/>
  <c r="E32" i="3"/>
  <c r="G32" i="3"/>
  <c r="L32" i="3"/>
  <c r="L41" i="3" l="1"/>
  <c r="G41" i="3"/>
  <c r="J39" i="3"/>
  <c r="J38" i="3"/>
  <c r="J31" i="3"/>
  <c r="J29" i="3"/>
  <c r="L27" i="3"/>
  <c r="G27" i="3"/>
  <c r="J26" i="3"/>
  <c r="J25" i="3"/>
  <c r="J24" i="3"/>
  <c r="G20" i="3"/>
  <c r="J12" i="3"/>
  <c r="J11" i="3"/>
  <c r="J32" i="3" l="1"/>
  <c r="J27" i="3"/>
  <c r="J41" i="3"/>
  <c r="L33" i="2"/>
  <c r="J32" i="2" l="1"/>
  <c r="N27" i="2"/>
  <c r="L42" i="2" l="1"/>
  <c r="G42" i="2"/>
  <c r="J40" i="2"/>
  <c r="J39" i="2"/>
  <c r="J42" i="2" s="1"/>
  <c r="J31" i="2"/>
  <c r="J30" i="2"/>
  <c r="L28" i="2"/>
  <c r="G28" i="2"/>
  <c r="N28" i="2"/>
  <c r="J27" i="2"/>
  <c r="P26" i="2"/>
  <c r="J26" i="2"/>
  <c r="P25" i="2"/>
  <c r="J25" i="2"/>
  <c r="P24" i="2"/>
  <c r="J24" i="2"/>
  <c r="L22" i="2"/>
  <c r="G22" i="2"/>
  <c r="J21" i="2"/>
  <c r="J20" i="2"/>
  <c r="J19" i="2"/>
  <c r="J18" i="2"/>
  <c r="J17" i="2"/>
  <c r="J16" i="2"/>
  <c r="J15" i="2"/>
  <c r="J14" i="2"/>
  <c r="J13" i="2"/>
  <c r="J28" i="2" l="1"/>
  <c r="J22" i="2"/>
  <c r="P27" i="2"/>
  <c r="P28" i="2" s="1"/>
  <c r="J31" i="1"/>
  <c r="N27" i="1"/>
  <c r="L41" i="1" l="1"/>
  <c r="G41" i="1"/>
  <c r="J39" i="1"/>
  <c r="J38" i="1"/>
  <c r="J30" i="1"/>
  <c r="L28" i="1"/>
  <c r="G28" i="1"/>
  <c r="N28" i="1"/>
  <c r="J27" i="1"/>
  <c r="P26" i="1"/>
  <c r="J26" i="1"/>
  <c r="P25" i="1"/>
  <c r="J25" i="1"/>
  <c r="P24" i="1"/>
  <c r="J24" i="1"/>
  <c r="L22" i="1"/>
  <c r="G22" i="1"/>
  <c r="J21" i="1"/>
  <c r="J20" i="1"/>
  <c r="J19" i="1"/>
  <c r="J18" i="1"/>
  <c r="J17" i="1"/>
  <c r="J16" i="1"/>
  <c r="J15" i="1"/>
  <c r="J14" i="1"/>
  <c r="J13" i="1"/>
  <c r="J41" i="1" l="1"/>
  <c r="J28" i="1"/>
  <c r="P27" i="1"/>
  <c r="P28" i="1" s="1"/>
  <c r="J22" i="1"/>
  <c r="J18" i="13" l="1"/>
  <c r="J18" i="3"/>
  <c r="J18" i="14"/>
  <c r="J18" i="15" l="1"/>
  <c r="J18" i="16" l="1"/>
  <c r="J18" i="17" l="1"/>
  <c r="J19" i="3" l="1"/>
  <c r="J19" i="13" l="1"/>
  <c r="J19" i="14" l="1"/>
  <c r="J19" i="15" l="1"/>
  <c r="J19" i="16" l="1"/>
  <c r="J19" i="17" l="1"/>
  <c r="J17" i="3"/>
  <c r="J17" i="13" l="1"/>
  <c r="J17" i="14" l="1"/>
  <c r="J17" i="15" l="1"/>
  <c r="J17" i="16" l="1"/>
  <c r="J17" i="17" l="1"/>
  <c r="J13" i="3" l="1"/>
  <c r="J16" i="3" l="1"/>
  <c r="J13" i="13"/>
  <c r="J13" i="14"/>
  <c r="J16" i="13" l="1"/>
  <c r="J14" i="3"/>
  <c r="J16" i="14"/>
  <c r="J14" i="13"/>
  <c r="J13" i="15"/>
  <c r="J15" i="13" l="1"/>
  <c r="J20" i="13" s="1"/>
  <c r="J15" i="3"/>
  <c r="J20" i="3" s="1"/>
  <c r="L20" i="3"/>
  <c r="J16" i="15"/>
  <c r="J14" i="14"/>
  <c r="J13" i="16"/>
  <c r="J15" i="14" l="1"/>
  <c r="J20" i="14" s="1"/>
  <c r="L20" i="14"/>
  <c r="J16" i="16"/>
  <c r="J14" i="15"/>
  <c r="J13" i="17"/>
  <c r="J15" i="15" l="1"/>
  <c r="J20" i="15" s="1"/>
  <c r="L20" i="15"/>
  <c r="L44" i="15" s="1"/>
  <c r="J16" i="17"/>
  <c r="J14" i="16"/>
  <c r="J15" i="16" l="1"/>
  <c r="J20" i="16" s="1"/>
  <c r="L20" i="16"/>
  <c r="J14" i="17"/>
  <c r="J15" i="17" l="1"/>
  <c r="J20" i="17" s="1"/>
  <c r="L20" i="17"/>
  <c r="J13" i="28" l="1"/>
  <c r="J16" i="28"/>
  <c r="L21" i="27" l="1"/>
  <c r="J15" i="27"/>
  <c r="J21" i="27" s="1"/>
  <c r="J13" i="29"/>
  <c r="J16" i="29"/>
  <c r="J15" i="28"/>
  <c r="J14" i="28" l="1"/>
  <c r="J21" i="28" s="1"/>
  <c r="L21" i="28"/>
  <c r="J15" i="29"/>
  <c r="J14" i="29" l="1"/>
  <c r="J21" i="29" s="1"/>
  <c r="L21" i="29"/>
  <c r="J33" i="29" l="1"/>
  <c r="L33" i="29"/>
  <c r="J20" i="30" l="1"/>
  <c r="J21" i="30" s="1"/>
  <c r="L21" i="30"/>
  <c r="L21" i="31" l="1"/>
  <c r="J20" i="31"/>
  <c r="J21" i="31" s="1"/>
  <c r="M49" i="36" l="1"/>
  <c r="M50" i="36" s="1"/>
  <c r="E13" i="38" l="1"/>
  <c r="G13" i="37"/>
  <c r="G12" i="37" l="1"/>
  <c r="E12" i="38"/>
  <c r="G12" i="38" s="1"/>
  <c r="J11" i="37"/>
  <c r="G11" i="37" l="1"/>
  <c r="G17" i="37" s="1"/>
  <c r="G21" i="37" s="1"/>
  <c r="N11" i="37"/>
  <c r="N17" i="37" s="1"/>
  <c r="J17" i="37"/>
  <c r="J21" i="37" s="1"/>
  <c r="G11" i="35"/>
  <c r="G15" i="35" s="1"/>
  <c r="N11" i="35"/>
  <c r="N15" i="35" s="1"/>
  <c r="J15" i="35"/>
  <c r="G14" i="37"/>
  <c r="E14" i="38"/>
  <c r="E11" i="38" s="1"/>
  <c r="E17" i="38" s="1"/>
  <c r="E21" i="38" s="1"/>
  <c r="G13" i="39" l="1"/>
  <c r="E11" i="39"/>
  <c r="E17" i="39" s="1"/>
  <c r="E21" i="39" s="1"/>
  <c r="G14" i="38" l="1"/>
  <c r="G14" i="39" l="1"/>
  <c r="J11" i="39" l="1"/>
  <c r="G12" i="39"/>
  <c r="J17" i="39" l="1"/>
  <c r="J21" i="39" s="1"/>
  <c r="G11" i="39"/>
  <c r="G17" i="39" s="1"/>
  <c r="G21" i="39" s="1"/>
  <c r="N11" i="39"/>
  <c r="N17" i="39" s="1"/>
  <c r="G13" i="38" l="1"/>
  <c r="J11" i="38"/>
  <c r="J17" i="38" l="1"/>
  <c r="J21" i="38" s="1"/>
  <c r="G11" i="38"/>
  <c r="G17" i="38" s="1"/>
  <c r="G21" i="38" s="1"/>
  <c r="N11" i="38"/>
  <c r="N17" i="3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Aguero Gonzalez</author>
  </authors>
  <commentList>
    <comment ref="D31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Daniel Aguero Gonzalez:</t>
        </r>
        <r>
          <rPr>
            <sz val="9"/>
            <color indexed="81"/>
            <rFont val="Tahoma"/>
            <family val="2"/>
          </rPr>
          <t xml:space="preserve">
DISPOSICION ENERO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Aguero Gonzalez</author>
    <author>LAF Denisse Ortega Aragon</author>
  </authors>
  <commentList>
    <comment ref="D30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Daniel Aguero Gonzalez:</t>
        </r>
        <r>
          <rPr>
            <sz val="9"/>
            <color indexed="81"/>
            <rFont val="Tahoma"/>
            <family val="2"/>
          </rPr>
          <t xml:space="preserve">
Disposicion dic</t>
        </r>
      </text>
    </comment>
    <comment ref="D31" authorId="0" shapeId="0" xr:uid="{00000000-0006-0000-0D00-000002000000}">
      <text>
        <r>
          <rPr>
            <b/>
            <sz val="9"/>
            <color indexed="81"/>
            <rFont val="Tahoma"/>
            <family val="2"/>
          </rPr>
          <t>Daniel Aguero Gonzalez:</t>
        </r>
        <r>
          <rPr>
            <sz val="9"/>
            <color indexed="81"/>
            <rFont val="Tahoma"/>
            <family val="2"/>
          </rPr>
          <t xml:space="preserve">
DISPOSICION ENERO</t>
        </r>
      </text>
    </comment>
    <comment ref="D32" authorId="0" shapeId="0" xr:uid="{00000000-0006-0000-0D00-000003000000}">
      <text>
        <r>
          <rPr>
            <b/>
            <sz val="9"/>
            <color indexed="81"/>
            <rFont val="Tahoma"/>
            <family val="2"/>
          </rPr>
          <t>Daniel Aguero Gonzalez:</t>
        </r>
        <r>
          <rPr>
            <sz val="9"/>
            <color indexed="81"/>
            <rFont val="Tahoma"/>
            <family val="2"/>
          </rPr>
          <t xml:space="preserve">
DISPOSICION FEBRERO 8</t>
        </r>
      </text>
    </comment>
    <comment ref="E33" authorId="1" shapeId="0" xr:uid="{00000000-0006-0000-0D00-000004000000}">
      <text>
        <r>
          <rPr>
            <b/>
            <sz val="9"/>
            <color indexed="81"/>
            <rFont val="Tahoma"/>
            <family val="2"/>
          </rPr>
          <t>LAF Denisse Ortega Aragon:</t>
        </r>
        <r>
          <rPr>
            <sz val="9"/>
            <color indexed="81"/>
            <rFont val="Tahoma"/>
            <family val="2"/>
          </rPr>
          <t xml:space="preserve">
Disposición 22 febrero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Aguero Gonzalez</author>
    <author>LAF Denisse Ortega Aragon</author>
  </authors>
  <commentList>
    <comment ref="D30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Daniel Aguero Gonzalez:</t>
        </r>
        <r>
          <rPr>
            <sz val="9"/>
            <color indexed="81"/>
            <rFont val="Tahoma"/>
            <family val="2"/>
          </rPr>
          <t xml:space="preserve">
Disposicion dic</t>
        </r>
      </text>
    </comment>
    <comment ref="D31" authorId="0" shapeId="0" xr:uid="{00000000-0006-0000-0E00-000002000000}">
      <text>
        <r>
          <rPr>
            <b/>
            <sz val="9"/>
            <color indexed="81"/>
            <rFont val="Tahoma"/>
            <family val="2"/>
          </rPr>
          <t>Daniel Aguero Gonzalez:</t>
        </r>
        <r>
          <rPr>
            <sz val="9"/>
            <color indexed="81"/>
            <rFont val="Tahoma"/>
            <family val="2"/>
          </rPr>
          <t xml:space="preserve">
DISPOSICION ENERO</t>
        </r>
      </text>
    </comment>
    <comment ref="D32" authorId="0" shapeId="0" xr:uid="{00000000-0006-0000-0E00-000003000000}">
      <text>
        <r>
          <rPr>
            <b/>
            <sz val="9"/>
            <color indexed="81"/>
            <rFont val="Tahoma"/>
            <family val="2"/>
          </rPr>
          <t>Daniel Aguero Gonzalez:</t>
        </r>
        <r>
          <rPr>
            <sz val="9"/>
            <color indexed="81"/>
            <rFont val="Tahoma"/>
            <family val="2"/>
          </rPr>
          <t xml:space="preserve">
DISPOSICION FEBRERO 8</t>
        </r>
      </text>
    </comment>
    <comment ref="E33" authorId="1" shapeId="0" xr:uid="{00000000-0006-0000-0E00-000004000000}">
      <text>
        <r>
          <rPr>
            <b/>
            <sz val="9"/>
            <color indexed="81"/>
            <rFont val="Tahoma"/>
            <family val="2"/>
          </rPr>
          <t>LAF Denisse Ortega Aragon:</t>
        </r>
        <r>
          <rPr>
            <sz val="9"/>
            <color indexed="81"/>
            <rFont val="Tahoma"/>
            <family val="2"/>
          </rPr>
          <t xml:space="preserve">
Disposición 22 febrero</t>
        </r>
      </text>
    </comment>
    <comment ref="E34" authorId="1" shapeId="0" xr:uid="{00000000-0006-0000-0E00-000005000000}">
      <text>
        <r>
          <rPr>
            <b/>
            <sz val="9"/>
            <color indexed="81"/>
            <rFont val="Tahoma"/>
            <family val="2"/>
          </rPr>
          <t>LAF Denisse Ortega Aragon:
Dispocisión 9 de marzo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Aguero Gonzalez</author>
    <author>LAF Denisse Ortega Aragon</author>
  </authors>
  <commentList>
    <comment ref="D30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>Daniel Aguero Gonzalez:</t>
        </r>
        <r>
          <rPr>
            <sz val="9"/>
            <color indexed="81"/>
            <rFont val="Tahoma"/>
            <family val="2"/>
          </rPr>
          <t xml:space="preserve">
Disposicion dic</t>
        </r>
      </text>
    </comment>
    <comment ref="D31" authorId="0" shapeId="0" xr:uid="{00000000-0006-0000-0F00-000002000000}">
      <text>
        <r>
          <rPr>
            <b/>
            <sz val="9"/>
            <color indexed="81"/>
            <rFont val="Tahoma"/>
            <family val="2"/>
          </rPr>
          <t>Daniel Aguero Gonzalez:</t>
        </r>
        <r>
          <rPr>
            <sz val="9"/>
            <color indexed="81"/>
            <rFont val="Tahoma"/>
            <family val="2"/>
          </rPr>
          <t xml:space="preserve">
DISPOSICION ENERO</t>
        </r>
      </text>
    </comment>
    <comment ref="D32" authorId="0" shapeId="0" xr:uid="{00000000-0006-0000-0F00-000003000000}">
      <text>
        <r>
          <rPr>
            <b/>
            <sz val="9"/>
            <color indexed="81"/>
            <rFont val="Tahoma"/>
            <family val="2"/>
          </rPr>
          <t>Daniel Aguero Gonzalez:</t>
        </r>
        <r>
          <rPr>
            <sz val="9"/>
            <color indexed="81"/>
            <rFont val="Tahoma"/>
            <family val="2"/>
          </rPr>
          <t xml:space="preserve">
DISPOSICION FEBRERO 8</t>
        </r>
      </text>
    </comment>
    <comment ref="E33" authorId="1" shapeId="0" xr:uid="{00000000-0006-0000-0F00-000004000000}">
      <text>
        <r>
          <rPr>
            <b/>
            <sz val="9"/>
            <color indexed="81"/>
            <rFont val="Tahoma"/>
            <family val="2"/>
          </rPr>
          <t>LAF Denisse Ortega Aragon:</t>
        </r>
        <r>
          <rPr>
            <sz val="9"/>
            <color indexed="81"/>
            <rFont val="Tahoma"/>
            <family val="2"/>
          </rPr>
          <t xml:space="preserve">
Disposición 22 febrero</t>
        </r>
      </text>
    </comment>
    <comment ref="E34" authorId="1" shapeId="0" xr:uid="{00000000-0006-0000-0F00-000005000000}">
      <text>
        <r>
          <rPr>
            <b/>
            <sz val="9"/>
            <color indexed="81"/>
            <rFont val="Tahoma"/>
            <family val="2"/>
          </rPr>
          <t>LAF Denisse Ortega Aragon:
Dispocisión 9 de marzo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Aguero Gonzalez</author>
    <author>LAF Denisse Ortega Aragon</author>
  </authors>
  <commentList>
    <comment ref="D30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>Daniel Aguero Gonzalez:</t>
        </r>
        <r>
          <rPr>
            <sz val="9"/>
            <color indexed="81"/>
            <rFont val="Tahoma"/>
            <family val="2"/>
          </rPr>
          <t xml:space="preserve">
DISPOSICION FEBRERO 8</t>
        </r>
      </text>
    </comment>
    <comment ref="D31" authorId="1" shapeId="0" xr:uid="{00000000-0006-0000-1000-000002000000}">
      <text>
        <r>
          <rPr>
            <b/>
            <sz val="9"/>
            <color indexed="81"/>
            <rFont val="Tahoma"/>
            <family val="2"/>
          </rPr>
          <t>LAF Denisse Ortega Aragon:</t>
        </r>
        <r>
          <rPr>
            <sz val="9"/>
            <color indexed="81"/>
            <rFont val="Tahoma"/>
            <family val="2"/>
          </rPr>
          <t xml:space="preserve">
Disp Marzo</t>
        </r>
      </text>
    </comment>
    <comment ref="D32" authorId="1" shapeId="0" xr:uid="{00000000-0006-0000-1000-000003000000}">
      <text>
        <r>
          <rPr>
            <b/>
            <sz val="9"/>
            <color indexed="81"/>
            <rFont val="Tahoma"/>
            <family val="2"/>
          </rPr>
          <t>LAF Denisse Ortega Aragon:</t>
        </r>
        <r>
          <rPr>
            <sz val="9"/>
            <color indexed="81"/>
            <rFont val="Tahoma"/>
            <family val="2"/>
          </rPr>
          <t xml:space="preserve">
Disp. Mayo  Hizo dos disposiciones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Aguero Gonzalez</author>
    <author>LAF Denisse Ortega Aragon</author>
  </authors>
  <commentList>
    <comment ref="D30" authorId="0" shapeId="0" xr:uid="{00000000-0006-0000-1100-000001000000}">
      <text>
        <r>
          <rPr>
            <b/>
            <sz val="9"/>
            <color indexed="81"/>
            <rFont val="Tahoma"/>
            <family val="2"/>
          </rPr>
          <t>Daniel Aguero Gonzalez:</t>
        </r>
        <r>
          <rPr>
            <sz val="9"/>
            <color indexed="81"/>
            <rFont val="Tahoma"/>
            <family val="2"/>
          </rPr>
          <t xml:space="preserve">
DISPOSICION FEBRERO 8</t>
        </r>
      </text>
    </comment>
    <comment ref="D31" authorId="1" shapeId="0" xr:uid="{00000000-0006-0000-1100-000002000000}">
      <text>
        <r>
          <rPr>
            <b/>
            <sz val="9"/>
            <color indexed="81"/>
            <rFont val="Tahoma"/>
            <family val="2"/>
          </rPr>
          <t>LAF Denisse Ortega Aragon:</t>
        </r>
        <r>
          <rPr>
            <sz val="9"/>
            <color indexed="81"/>
            <rFont val="Tahoma"/>
            <family val="2"/>
          </rPr>
          <t xml:space="preserve">
Disp. Mayo 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Aguero Gonzalez</author>
    <author>LAF Denisse Ortega Aragon</author>
  </authors>
  <commentList>
    <comment ref="D30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Daniel Aguero Gonzalez:</t>
        </r>
        <r>
          <rPr>
            <sz val="9"/>
            <color indexed="81"/>
            <rFont val="Tahoma"/>
            <family val="2"/>
          </rPr>
          <t xml:space="preserve">
DISPOSICION FEBRERO 8</t>
        </r>
      </text>
    </comment>
    <comment ref="D31" authorId="1" shapeId="0" xr:uid="{00000000-0006-0000-1200-000002000000}">
      <text>
        <r>
          <rPr>
            <b/>
            <sz val="9"/>
            <color indexed="81"/>
            <rFont val="Tahoma"/>
            <family val="2"/>
          </rPr>
          <t>LAF Denisse Ortega Aragon:</t>
        </r>
        <r>
          <rPr>
            <sz val="9"/>
            <color indexed="81"/>
            <rFont val="Tahoma"/>
            <family val="2"/>
          </rPr>
          <t xml:space="preserve">
Disp. Mayo 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Aguero Gonzalez</author>
    <author>LAF Denisse Ortega Aragon</author>
  </authors>
  <commentList>
    <comment ref="D30" authorId="0" shapeId="0" xr:uid="{00000000-0006-0000-1300-000001000000}">
      <text>
        <r>
          <rPr>
            <b/>
            <sz val="9"/>
            <color indexed="81"/>
            <rFont val="Tahoma"/>
            <family val="2"/>
          </rPr>
          <t>Daniel Aguero Gonzalez:</t>
        </r>
        <r>
          <rPr>
            <sz val="9"/>
            <color indexed="81"/>
            <rFont val="Tahoma"/>
            <family val="2"/>
          </rPr>
          <t xml:space="preserve">
DISPOSICION FEBRERO 8</t>
        </r>
      </text>
    </comment>
    <comment ref="D31" authorId="1" shapeId="0" xr:uid="{00000000-0006-0000-1300-000002000000}">
      <text>
        <r>
          <rPr>
            <b/>
            <sz val="9"/>
            <color indexed="81"/>
            <rFont val="Tahoma"/>
            <family val="2"/>
          </rPr>
          <t>LAF Denisse Ortega Aragon:</t>
        </r>
        <r>
          <rPr>
            <sz val="9"/>
            <color indexed="81"/>
            <rFont val="Tahoma"/>
            <family val="2"/>
          </rPr>
          <t xml:space="preserve">
Disp. Mayo 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Aguero Gonzalez</author>
    <author>LAF Denisse Ortega Aragon</author>
  </authors>
  <commentList>
    <comment ref="D30" authorId="0" shapeId="0" xr:uid="{00000000-0006-0000-1400-000001000000}">
      <text>
        <r>
          <rPr>
            <b/>
            <sz val="9"/>
            <color indexed="81"/>
            <rFont val="Tahoma"/>
            <family val="2"/>
          </rPr>
          <t>Daniel Aguero Gonzalez:</t>
        </r>
        <r>
          <rPr>
            <sz val="9"/>
            <color indexed="81"/>
            <rFont val="Tahoma"/>
            <family val="2"/>
          </rPr>
          <t xml:space="preserve">
DISPOSICION FEBRERO 8</t>
        </r>
      </text>
    </comment>
    <comment ref="D31" authorId="1" shapeId="0" xr:uid="{00000000-0006-0000-1400-000002000000}">
      <text>
        <r>
          <rPr>
            <b/>
            <sz val="9"/>
            <color indexed="81"/>
            <rFont val="Tahoma"/>
            <family val="2"/>
          </rPr>
          <t>LAF Denisse Ortega Aragon:</t>
        </r>
        <r>
          <rPr>
            <sz val="9"/>
            <color indexed="81"/>
            <rFont val="Tahoma"/>
            <family val="2"/>
          </rPr>
          <t xml:space="preserve">
Disp. Mayo </t>
        </r>
      </text>
    </comment>
  </commentList>
</comments>
</file>

<file path=xl/sharedStrings.xml><?xml version="1.0" encoding="utf-8"?>
<sst xmlns="http://schemas.openxmlformats.org/spreadsheetml/2006/main" count="1791" uniqueCount="208">
  <si>
    <t>Gobierno del Estado de Chihuahua</t>
  </si>
  <si>
    <t>Situación que guarda la Deuda Pública Estatal</t>
  </si>
  <si>
    <t>(Cifras en pesos)</t>
  </si>
  <si>
    <t>RESUMEN DE MOVIMIENTOS</t>
  </si>
  <si>
    <t>Importe
Original</t>
  </si>
  <si>
    <t>Incremento o Disminución</t>
  </si>
  <si>
    <t>Deuda Directa</t>
  </si>
  <si>
    <t xml:space="preserve">Crédito Bancario </t>
  </si>
  <si>
    <t>Bonos Cupon Cero</t>
  </si>
  <si>
    <r>
      <t xml:space="preserve">Crédito Bancario </t>
    </r>
    <r>
      <rPr>
        <i/>
        <sz val="12"/>
        <rFont val="Calibri"/>
        <family val="2"/>
        <scheme val="minor"/>
      </rPr>
      <t>*</t>
    </r>
  </si>
  <si>
    <t>Corto Plazo</t>
  </si>
  <si>
    <r>
      <t xml:space="preserve">Crédito Bancario </t>
    </r>
    <r>
      <rPr>
        <i/>
        <sz val="12"/>
        <rFont val="Calibri"/>
        <family val="2"/>
        <scheme val="minor"/>
      </rPr>
      <t>***</t>
    </r>
  </si>
  <si>
    <t>Deuda Contingente</t>
  </si>
  <si>
    <t>Organismos Descentralizados</t>
  </si>
  <si>
    <t>Comisión Estatal de Vivienda, Suelo e Infraestructura</t>
  </si>
  <si>
    <t>s</t>
  </si>
  <si>
    <t>h</t>
  </si>
  <si>
    <t>Suma</t>
  </si>
  <si>
    <r>
      <rPr>
        <i/>
        <sz val="12"/>
        <rFont val="Calibri"/>
        <family val="2"/>
      </rPr>
      <t>*</t>
    </r>
    <r>
      <rPr>
        <i/>
        <sz val="11"/>
        <rFont val="Calibri"/>
        <family val="2"/>
      </rPr>
      <t xml:space="preserve"> </t>
    </r>
    <r>
      <rPr>
        <i/>
        <sz val="10"/>
        <rFont val="Calibri"/>
        <family val="2"/>
      </rPr>
      <t>En estos financiamientos esta garantizado su capital con un Bono Cupón Cero, por lo cual está practicamente eliminado el riesgo crediticio, liquidando unicamente de manera mensual los intereses.</t>
    </r>
  </si>
  <si>
    <r>
      <rPr>
        <i/>
        <vertAlign val="superscript"/>
        <sz val="16"/>
        <color indexed="8"/>
        <rFont val="Calibri"/>
        <family val="2"/>
      </rPr>
      <t>**</t>
    </r>
    <r>
      <rPr>
        <i/>
        <sz val="10"/>
        <rFont val="Calibri"/>
        <family val="2"/>
      </rPr>
      <t xml:space="preserve"> Información proporcionada por Banobras, al 31 de Diciembre 2014.</t>
    </r>
  </si>
  <si>
    <r>
      <rPr>
        <i/>
        <vertAlign val="superscript"/>
        <sz val="16"/>
        <color indexed="8"/>
        <rFont val="Calibri"/>
        <family val="2"/>
      </rPr>
      <t>***</t>
    </r>
    <r>
      <rPr>
        <i/>
        <sz val="10"/>
        <rFont val="Calibri"/>
        <family val="2"/>
      </rPr>
      <t xml:space="preserve"> Contratado de acuerdo al DECRETO Nº. 818/2014 I P.O.</t>
    </r>
  </si>
  <si>
    <t>Correspondiente al periodo comprendido del 1o de Enero al 31 de Enero de 2015</t>
  </si>
  <si>
    <t>Saldo  al 01
enero de 2015</t>
  </si>
  <si>
    <t>Saldo al 
al 31 de Enero de 2015</t>
  </si>
  <si>
    <t>Valor del Bono Cupon Cero al  al 31 de Enero de 2015</t>
  </si>
  <si>
    <t>Saldo Neto al  31 de Enero de 2015</t>
  </si>
  <si>
    <t>Correspondiente al periodo comprendido del 1o de Enero al 28 de Febrero de 2015</t>
  </si>
  <si>
    <t>Saldo al 
al 28 de Febrero de 2015</t>
  </si>
  <si>
    <t>Valor del Bono Cupon Cero al  al 28 de Febrero de 2015</t>
  </si>
  <si>
    <t>Saldo Neto al  28 de Febrero de 2015</t>
  </si>
  <si>
    <r>
      <rPr>
        <i/>
        <vertAlign val="superscript"/>
        <sz val="16"/>
        <color indexed="8"/>
        <rFont val="Calibri"/>
        <family val="2"/>
      </rPr>
      <t>**</t>
    </r>
    <r>
      <rPr>
        <i/>
        <sz val="10"/>
        <rFont val="Calibri"/>
        <family val="2"/>
      </rPr>
      <t xml:space="preserve"> Información proporcionada por Banobras, al 28 de Febrero 2015.</t>
    </r>
  </si>
  <si>
    <t>Interacciones</t>
  </si>
  <si>
    <t>Banorte</t>
  </si>
  <si>
    <t>HSBC</t>
  </si>
  <si>
    <t>Correspondiente al periodo comprendido del 1o de Enero al 31 de Marzo de 2015</t>
  </si>
  <si>
    <t>Saldo Neto al  31 de Marzo de 2015</t>
  </si>
  <si>
    <t>Correspondiente al periodo comprendido del 1o de Enero al 30 de Abril de 2015</t>
  </si>
  <si>
    <t>Saldo Neto al  30 de Abril de 2015</t>
  </si>
  <si>
    <t>INBURSA</t>
  </si>
  <si>
    <t>BBVA</t>
  </si>
  <si>
    <t>INTERACCIONES</t>
  </si>
  <si>
    <t>MULTIVA</t>
  </si>
  <si>
    <t>BANORTE</t>
  </si>
  <si>
    <t>SANTANDER</t>
  </si>
  <si>
    <t>Correspondiente al periodo comprendido del 1o de Enero al 31 de Mayo de 2015</t>
  </si>
  <si>
    <t>Saldo Neto al  31 de Mayo de 2015</t>
  </si>
  <si>
    <t>Saldo al 31 de Marzo de 2015</t>
  </si>
  <si>
    <t>Valor del Bono Cupon Cero al 31 de Marzo de 2015</t>
  </si>
  <si>
    <t>*</t>
  </si>
  <si>
    <t>Crédito Bancario</t>
  </si>
  <si>
    <t>**</t>
  </si>
  <si>
    <t xml:space="preserve"> En estos financiamientos esta garantizado su capital con un Bono Cupón Cero, por lo cual está practicamente eliminado el riesgo crediticio, liquidando unicamente de manera mensual los intereses.</t>
  </si>
  <si>
    <t>***</t>
  </si>
  <si>
    <t xml:space="preserve"> Contratado de acuerdo al DECRETO Nº. 818/2014 I P.O.</t>
  </si>
  <si>
    <t xml:space="preserve">   Información proporcionada por Banobras,  al</t>
  </si>
  <si>
    <t>BANOBRAS</t>
  </si>
  <si>
    <t>Saldo al 30 de Abril de 2015</t>
  </si>
  <si>
    <t>Valor del Bono Cupon Cero al 30 de Abril de 2015</t>
  </si>
  <si>
    <t>Saldo al 31 de Mayo de 2015</t>
  </si>
  <si>
    <t>Valor del Bono Cupon Cero al 31 de Mayo de 2015</t>
  </si>
  <si>
    <t>Correspondiente al periodo comprendido del 1o de Enero al 30 de Junio de 2015</t>
  </si>
  <si>
    <t>Saldo al 30 de Junio de 2015</t>
  </si>
  <si>
    <t>Valor del Bono Cupon Cero al 30 de Junio de 2015</t>
  </si>
  <si>
    <t>Saldo Neto al  30 de Junio de 2015</t>
  </si>
  <si>
    <t>Correspondiente al periodo comprendido del 1o de Enero al 31 de Julio de 2015</t>
  </si>
  <si>
    <t>Saldo al 31 de Julio de 2015</t>
  </si>
  <si>
    <t>Valor del Bono Cupon Cero al 31 de Julio de 2015</t>
  </si>
  <si>
    <t>Saldo Neto al  31 de Julio de 2015</t>
  </si>
  <si>
    <t>Correspondiente al periodo comprendido del 1o de Enero al 31 de Agosto de 2015</t>
  </si>
  <si>
    <t>Saldo al 31 de Agosto de 2015</t>
  </si>
  <si>
    <t>Valor del Bono Cupon Cero al 31 de Agosto de 2015</t>
  </si>
  <si>
    <t>Saldo Neto al  31 de Agosto de 2015</t>
  </si>
  <si>
    <t xml:space="preserve"> 31 de Marzo 2015.      </t>
  </si>
  <si>
    <t xml:space="preserve"> 30 de Abril 2015.      </t>
  </si>
  <si>
    <t xml:space="preserve"> 31 de Mayo 2015.      </t>
  </si>
  <si>
    <t xml:space="preserve"> 30 de Junio 2015.      </t>
  </si>
  <si>
    <t xml:space="preserve"> 31 de Julio 2015.      </t>
  </si>
  <si>
    <t xml:space="preserve"> 31 de Agosto 2015.      </t>
  </si>
  <si>
    <t>Total</t>
  </si>
  <si>
    <t>Correspondiente al periodo comprendido del 1o de Enero al 30 de Septiembre de 2015</t>
  </si>
  <si>
    <t>Saldo al 30 de Septiembre de 2015</t>
  </si>
  <si>
    <t>Valor del Bono Cupon Cero al 30 de Septiembre de 2015</t>
  </si>
  <si>
    <t>Saldo Neto al  30 de Septiembre de 2015</t>
  </si>
  <si>
    <t>BBVA BANCOMER</t>
  </si>
  <si>
    <t xml:space="preserve">   30 de Septiembre 2015. </t>
  </si>
  <si>
    <t>Saldo al 31 de Octubre de 2015</t>
  </si>
  <si>
    <t>Saldo al 30 de Noviembre de 2015</t>
  </si>
  <si>
    <t>Correspondiente al periodo comprendido del 1o de Enero al 30 de Noviembre de 2015</t>
  </si>
  <si>
    <t>Correspondiente al periodo comprendido del 1o de Enero al 30 de Octubre de 2015</t>
  </si>
  <si>
    <t xml:space="preserve">   30 de Noviembre 2015. </t>
  </si>
  <si>
    <t xml:space="preserve">   31 de Octubre 2015. </t>
  </si>
  <si>
    <t>Saldo Neto al  31 de Octubre de 2015</t>
  </si>
  <si>
    <t>Valor del Bono Cupon Cero al 31 de Octubre de 2015</t>
  </si>
  <si>
    <t>Correspondiente al periodo comprendido del 1o de Enero al 31 de Diciembre de 2015</t>
  </si>
  <si>
    <t>Saldo al 31 de Diciembre de 2015</t>
  </si>
  <si>
    <t>Valor del Bono Cupon Cero al 31 de Diciembre de 2015</t>
  </si>
  <si>
    <t>Saldo Neto al  31 de Diciembre de 2015</t>
  </si>
  <si>
    <t xml:space="preserve">   31 de Diciembre 2015. </t>
  </si>
  <si>
    <t>Correspondiente al periodo comprendido del 1o de Enero al 31 de Enero de 2016</t>
  </si>
  <si>
    <t>Saldo  al 01
enero de 2016</t>
  </si>
  <si>
    <t>Saldo al 31 de Enero de 2016</t>
  </si>
  <si>
    <t>Saldo al 29 de Febrero de 2016</t>
  </si>
  <si>
    <t xml:space="preserve">   31 de Enero 2016. </t>
  </si>
  <si>
    <t xml:space="preserve">   29 de Febrero 2016. </t>
  </si>
  <si>
    <t>Saldo Neto al  29 de Febrero de 2016</t>
  </si>
  <si>
    <t>Valor del Bono Cupon Cero al 29 de Febrero de 2016</t>
  </si>
  <si>
    <t>Valor del Bono Cupon Cero al 31 de Enero de 2016</t>
  </si>
  <si>
    <t>Saldo Neto al  31 de Enero de 2016</t>
  </si>
  <si>
    <t>Correspondiente al periodo comprendido del 1o de Enero al 29 de febrero de 2016</t>
  </si>
  <si>
    <t>Correspondiente al periodo comprendido del 1o de Enero al 31 de Marzo de 2016</t>
  </si>
  <si>
    <t>Saldo al 31 de marzo de 2016</t>
  </si>
  <si>
    <t xml:space="preserve">  31 de marzo de 2016. </t>
  </si>
  <si>
    <t>Valor del Bono Cupon Cero al 31 de marzo de 2016</t>
  </si>
  <si>
    <t>Saldo Neto al  31 de marzo de 2016</t>
  </si>
  <si>
    <t>Correspondiente al periodo comprendido del 1o de Enero al 30 de abril de 2016</t>
  </si>
  <si>
    <t>Saldo al 30 de abril de 2016</t>
  </si>
  <si>
    <t>Valor del Bono Cupon Cero al 30 de abril de 2016</t>
  </si>
  <si>
    <t>Saldo Neto al  30 de abril de 2016</t>
  </si>
  <si>
    <t>Correspondiente al periodo comprendido del 1o de Enero al 31 de mayo de 2016</t>
  </si>
  <si>
    <t>Saldo al 31 de mayo de 2016</t>
  </si>
  <si>
    <t>Valor del Bono Cupon Cero al 31 de mayo de 2016</t>
  </si>
  <si>
    <t>Saldo Neto al  31 de mayo de 2016</t>
  </si>
  <si>
    <t>Correspondiente al periodo comprendido del 1o de Enero al 30 de junio de 2016</t>
  </si>
  <si>
    <t>Correspondiente al periodo comprendido del 1o de Enero al 31 de julio de 2016</t>
  </si>
  <si>
    <t>Correspondiente al periodo comprendido del 1o de Enero al 31 de agosto de 2016</t>
  </si>
  <si>
    <t>Saldo al 31 de agosto de 2016</t>
  </si>
  <si>
    <t>Saldo Neto al  31 de agosto de 2016</t>
  </si>
  <si>
    <t>Saldo al 31 de junio de 2016</t>
  </si>
  <si>
    <t>Valor del Bono Cupon Cero al 31 de julio de 2016</t>
  </si>
  <si>
    <t>Saldo Neto al  31 de julio de 2016</t>
  </si>
  <si>
    <t xml:space="preserve">  30 de abril de 2016. </t>
  </si>
  <si>
    <t xml:space="preserve">  31 de mayo de 2016. </t>
  </si>
  <si>
    <t>Valor del Bono Cupon Cero al 30 de junio de 2016</t>
  </si>
  <si>
    <t>Saldo Neto al  30 de junio de 2016</t>
  </si>
  <si>
    <t>Valor del Bono Cupon Cero al 31 de agosto de 2016</t>
  </si>
  <si>
    <t xml:space="preserve">31 de agosto de 2016. </t>
  </si>
  <si>
    <t xml:space="preserve">31 de julio de 2016. </t>
  </si>
  <si>
    <t xml:space="preserve">30 de junio de 2016. </t>
  </si>
  <si>
    <t>Saldo al 31 de julio de 2016</t>
  </si>
  <si>
    <t>Correspondiente al periodo comprendido del 1o de Enero al 30 de septiembre de 2016</t>
  </si>
  <si>
    <t>Saldo al 30 de septiembre de 2016</t>
  </si>
  <si>
    <t>Valor del Bono Cupon Cero al 30 de septiembre de 2016</t>
  </si>
  <si>
    <t>Saldo Neto al  30 de septiembre de 2016</t>
  </si>
  <si>
    <t>Correspondiente al periodo comprendido del 1o de Enero al 31 de octubre de 2016</t>
  </si>
  <si>
    <t>Saldo al 31 de octubre de 2016</t>
  </si>
  <si>
    <t>Valor del Bono Cupon Cero al 31 de octubre de 2016</t>
  </si>
  <si>
    <t>Saldo Neto al  31 de octubre de 2016</t>
  </si>
  <si>
    <t xml:space="preserve">30 de septiembre de 2016. </t>
  </si>
  <si>
    <t xml:space="preserve">31 de octubre de 2016. </t>
  </si>
  <si>
    <t>Correspondiente al periodo comprendido del 1o de Enero al 30 de noviembre de 2016</t>
  </si>
  <si>
    <t>Saldo al 30 de noviembre de 2016</t>
  </si>
  <si>
    <t>Saldo Neto al  30 de noviembre de 2016</t>
  </si>
  <si>
    <t>Valor del Bono Cupon Cero al 30 de noviembre de 2016</t>
  </si>
  <si>
    <t xml:space="preserve">   Información proporcionada por Banobras,  al 30 de noviembre de 2016</t>
  </si>
  <si>
    <t>Multiva</t>
  </si>
  <si>
    <t>Correspondiente al periodo comprendido del 1o de Enero al 31 de Diciembre de 2016</t>
  </si>
  <si>
    <t>Multiva Oct</t>
  </si>
  <si>
    <t>Multiva Nov</t>
  </si>
  <si>
    <t>Primer Trimestre</t>
  </si>
  <si>
    <t>Segundo Trimestre</t>
  </si>
  <si>
    <t>Tercer Trimestre</t>
  </si>
  <si>
    <t>Cuanto Trimestre</t>
  </si>
  <si>
    <t>Saldo</t>
  </si>
  <si>
    <t>Cortos Plazos</t>
  </si>
  <si>
    <t>En estos financiamientos esta garantizado su capital con un Bono Cupón Cero, por lo cual está practicamente eliminado el riesgo crediticio, liquidando unicamente de manera mensual los intereses.</t>
  </si>
  <si>
    <t>Información proporcionada por Banobras,  al 31 de Diciembre de 2016</t>
  </si>
  <si>
    <t>Deuda contingente contratada por la Comisión Estatal de Vivienda, Suelo e Infraestructura; el servicio de la deuda es pagado con ingresos propios del Organimos; el Estado solo participa como es Deudor Solidario.</t>
  </si>
  <si>
    <t>****</t>
  </si>
  <si>
    <t>Financiamiento a corto plazo por 1,800 millones de pesos, se cotrato de acuerdo al artículo 30 de la Ley de Disciplina Financiera y a los artículos, 4to y 34 de la Ley de Deuda Pública del Estado de Chihuahua.</t>
  </si>
  <si>
    <t>incremento o disminucución</t>
  </si>
  <si>
    <t>Fondos de Reserva al 31 de Diciembre de  2016</t>
  </si>
  <si>
    <t>Saldo neto al 31 de Diciembre de 2016</t>
  </si>
  <si>
    <t>Fideicomiso Peaje (F80672) **</t>
  </si>
  <si>
    <t>Fideicomiso del ISN (F80634)</t>
  </si>
  <si>
    <t>Crédito Bancario ***</t>
  </si>
  <si>
    <t>Fideicomiso Peaje F80742 **</t>
  </si>
  <si>
    <t>Los fondos de reserva son activos monetarios que integran el patrimonio de cada fideicomiso y se utilizan precisamente para amortizar los certificados en circulación.</t>
  </si>
  <si>
    <t>Las emisiones bursátiles emitidas por Fideicomisos Carreteros y créditos bancarios respaldados con cuotas de PEAJE, no tienen recurso en contra del Estado, es decir, sólo son pagadas y garantizadas con recursos provenientes de flujos carreteros, el saldo es actualizado despues de la fecha de pago de cada cupón.</t>
  </si>
  <si>
    <t xml:space="preserve"> Contratado de acuerdo al DECRETO Nº. 950/2015 IX P.E.</t>
  </si>
  <si>
    <t>Correspondiente al periodo comprendido del 1o de Enero al 31 de Marzo de 2017</t>
  </si>
  <si>
    <t>Saldo al 31 de Marzo de 2017</t>
  </si>
  <si>
    <t>Saldo al 01 de enero de 2017</t>
  </si>
  <si>
    <t xml:space="preserve">CON FUNDAMENTO EN EL ARTÍCULO 26 FRACCIONES I Y III DE LA LEY ORGÁNICA DEL PODER EJECUTIVO DEL ESTADO DE CHIHUAHUA Y EN EL ARTICULO 9 FRACCIÓN VIII DEL REGLAMENTO INTERIOR DE LA SECRETARIA DE HACIENDA Y EN MI CARÁCTER DE SECRETARIO DE HACIENDA DEL GOBIERNO DEL ESTADO DE CHIHUAHUA, POR ESTE MEDIO CERTTIFICO: QUE LA PRESENTE INFORMACIÓN Y/O DOCUMENTACIÓN ES CIERTA, VERÍDICA Y OPORTUNA PARA LOS FINES REQUERIDOS POR EL BANCO NACIONAL DE OBRAS Y SERVICIOS PÚBLICOS, S.N.C. </t>
  </si>
  <si>
    <t>CHIHUAHUA. CHIH.  31 DE MARZO DE 2017</t>
  </si>
  <si>
    <t>Dr. ARTURO FUENTES VÉLEZ</t>
  </si>
  <si>
    <t>SECRETARIO DE HACIENDA</t>
  </si>
  <si>
    <t>Saldo al 30 de Junio de 2017</t>
  </si>
  <si>
    <t>Sub-total</t>
  </si>
  <si>
    <t>Correspondiente al periodo comprendido del 1o de Enero al 30 de Junio de 2017</t>
  </si>
  <si>
    <t>CHIHCB 13  Emisión Fija</t>
  </si>
  <si>
    <t>CHIHCB 13-2  Emisión Variable</t>
  </si>
  <si>
    <t>CHIHCB 13-U  Emisión UDIS</t>
  </si>
  <si>
    <t>CHIHUAHUA. CHIH.  30 DE JUNIO DE 2017</t>
  </si>
  <si>
    <t>Saldo al 30 de Septiembre de 2017</t>
  </si>
  <si>
    <t>Correspondiente al periodo comprendido del 1o de Enero al 30 de Septiembre de 2017</t>
  </si>
  <si>
    <t xml:space="preserve">Las emisiones bursátiles emitidas en UDI´s tiene una variacion por el tipo de UDI en referencia. </t>
  </si>
  <si>
    <t>CHIHUAHUA. CHIH.  30 DE SEPTIEMBRE DE 2017</t>
  </si>
  <si>
    <t>Correspondiente al periodo comprendido del 1o de enero al 31 de marzo de 2018</t>
  </si>
  <si>
    <t>Saldo al 1 de enero de 2018</t>
  </si>
  <si>
    <t>Saldo al  31 de marzo de 2018</t>
  </si>
  <si>
    <t>CHIHUAHUA. CHIH.  31 DE MARZO DE 2018</t>
  </si>
  <si>
    <t>Fideicomiso Peaje (F80672) *</t>
  </si>
  <si>
    <t>Esquemas Bursatiles y de Coberturas Financieras</t>
  </si>
  <si>
    <t xml:space="preserve">Situacion que guardan los Certificados Bursatiles emitidos  por Fideicomisos  del Estado y Credito Bancario respaldado por cuotas de PEAJE </t>
  </si>
  <si>
    <t>JUNTA MUNICIPAL DE AGUA Y SANEAMIENTO DE OJINAGA</t>
  </si>
  <si>
    <t>Correspondiente al periodo comprendido del 1o de enero al 31 de diciembre de 2024</t>
  </si>
  <si>
    <t>Saldo al 1 de enero de 2024</t>
  </si>
  <si>
    <t>Saldo al 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</si>
</sst>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(&quot;$&quot;* #,##0_);_(&quot;$&quot;* \(#,##0\);_(&quot;$&quot;* &quot;-&quot;??_);_(@_)"/>
    <numFmt numFmtId="167" formatCode="#,##0_ ;\-#,##0\ 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color indexed="9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2"/>
      <name val="Calibri"/>
      <family val="2"/>
      <scheme val="minor"/>
    </font>
    <font>
      <i/>
      <sz val="10"/>
      <color theme="0"/>
      <name val="Calibri"/>
      <family val="2"/>
      <scheme val="minor"/>
    </font>
    <font>
      <i/>
      <sz val="10"/>
      <name val="Calibri"/>
      <family val="2"/>
    </font>
    <font>
      <i/>
      <sz val="12"/>
      <name val="Calibri"/>
      <family val="2"/>
    </font>
    <font>
      <i/>
      <sz val="11"/>
      <name val="Calibri"/>
      <family val="2"/>
    </font>
    <font>
      <i/>
      <vertAlign val="superscript"/>
      <sz val="16"/>
      <color indexed="8"/>
      <name val="Calibri"/>
      <family val="2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i/>
      <sz val="10"/>
      <name val="Calibri"/>
      <family val="2"/>
    </font>
    <font>
      <b/>
      <i/>
      <sz val="12"/>
      <name val="Calibri"/>
      <family val="2"/>
    </font>
    <font>
      <sz val="10"/>
      <name val="Calibri"/>
      <family val="2"/>
    </font>
    <font>
      <vertAlign val="superscript"/>
      <sz val="16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3" applyNumberFormat="0" applyAlignment="0" applyProtection="0"/>
    <xf numFmtId="0" fontId="22" fillId="21" borderId="4" applyNumberFormat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3" applyNumberFormat="0" applyAlignment="0" applyProtection="0"/>
    <xf numFmtId="0" fontId="29" fillId="0" borderId="8" applyNumberFormat="0" applyFill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1" fillId="0" borderId="0"/>
    <xf numFmtId="0" fontId="18" fillId="0" borderId="0"/>
    <xf numFmtId="0" fontId="18" fillId="22" borderId="9" applyNumberFormat="0" applyFont="0" applyAlignment="0" applyProtection="0"/>
    <xf numFmtId="0" fontId="30" fillId="20" borderId="10" applyNumberFormat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42">
    <xf numFmtId="0" fontId="0" fillId="0" borderId="0" xfId="0"/>
    <xf numFmtId="0" fontId="3" fillId="0" borderId="0" xfId="2" applyFont="1"/>
    <xf numFmtId="0" fontId="4" fillId="0" borderId="0" xfId="2" applyFont="1" applyAlignment="1">
      <alignment horizontal="center"/>
    </xf>
    <xf numFmtId="164" fontId="3" fillId="0" borderId="0" xfId="3" applyFont="1" applyFill="1"/>
    <xf numFmtId="0" fontId="5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164" fontId="3" fillId="0" borderId="0" xfId="3" applyFont="1" applyFill="1" applyBorder="1"/>
    <xf numFmtId="0" fontId="7" fillId="0" borderId="0" xfId="2" applyFont="1"/>
    <xf numFmtId="0" fontId="8" fillId="0" borderId="0" xfId="2" applyFont="1"/>
    <xf numFmtId="0" fontId="9" fillId="0" borderId="0" xfId="2" applyFont="1"/>
    <xf numFmtId="164" fontId="7" fillId="0" borderId="0" xfId="3" applyFont="1" applyFill="1"/>
    <xf numFmtId="0" fontId="9" fillId="0" borderId="0" xfId="2" applyFont="1" applyAlignment="1">
      <alignment horizontal="center"/>
    </xf>
    <xf numFmtId="0" fontId="9" fillId="0" borderId="0" xfId="2" applyFont="1" applyAlignment="1">
      <alignment horizontal="center" vertical="center" wrapText="1"/>
    </xf>
    <xf numFmtId="165" fontId="7" fillId="0" borderId="0" xfId="4" applyFont="1" applyBorder="1"/>
    <xf numFmtId="165" fontId="7" fillId="0" borderId="0" xfId="2" applyNumberFormat="1" applyFont="1"/>
    <xf numFmtId="165" fontId="9" fillId="0" borderId="0" xfId="4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164" fontId="7" fillId="0" borderId="0" xfId="3" applyFont="1" applyFill="1" applyAlignment="1">
      <alignment horizontal="center" vertical="center" wrapText="1"/>
    </xf>
    <xf numFmtId="164" fontId="7" fillId="0" borderId="0" xfId="2" applyNumberFormat="1" applyFont="1" applyAlignment="1">
      <alignment horizontal="center" vertical="center" wrapText="1"/>
    </xf>
    <xf numFmtId="165" fontId="9" fillId="0" borderId="0" xfId="4" applyFont="1" applyFill="1" applyBorder="1" applyAlignment="1">
      <alignment horizontal="center" vertical="center" wrapText="1"/>
    </xf>
    <xf numFmtId="0" fontId="10" fillId="0" borderId="0" xfId="2" applyFont="1"/>
    <xf numFmtId="166" fontId="7" fillId="0" borderId="0" xfId="4" applyNumberFormat="1" applyFont="1" applyFill="1" applyBorder="1"/>
    <xf numFmtId="166" fontId="7" fillId="0" borderId="0" xfId="2" applyNumberFormat="1" applyFont="1"/>
    <xf numFmtId="166" fontId="7" fillId="0" borderId="0" xfId="5" applyNumberFormat="1" applyFont="1" applyFill="1" applyBorder="1" applyAlignment="1">
      <alignment horizontal="center"/>
    </xf>
    <xf numFmtId="164" fontId="7" fillId="0" borderId="0" xfId="3" applyFont="1" applyFill="1" applyBorder="1"/>
    <xf numFmtId="0" fontId="7" fillId="0" borderId="0" xfId="2" applyFont="1" applyAlignment="1">
      <alignment horizontal="right" vertical="center" wrapText="1"/>
    </xf>
    <xf numFmtId="164" fontId="7" fillId="0" borderId="0" xfId="2" applyNumberFormat="1" applyFont="1"/>
    <xf numFmtId="166" fontId="7" fillId="0" borderId="2" xfId="4" applyNumberFormat="1" applyFont="1" applyFill="1" applyBorder="1"/>
    <xf numFmtId="166" fontId="7" fillId="0" borderId="2" xfId="2" applyNumberFormat="1" applyFont="1" applyBorder="1"/>
    <xf numFmtId="164" fontId="9" fillId="0" borderId="0" xfId="3" applyFont="1" applyFill="1" applyBorder="1" applyAlignment="1">
      <alignment horizontal="center"/>
    </xf>
    <xf numFmtId="43" fontId="7" fillId="0" borderId="0" xfId="1" applyFont="1" applyFill="1" applyAlignment="1">
      <alignment horizontal="right" vertical="center" wrapText="1"/>
    </xf>
    <xf numFmtId="43" fontId="7" fillId="0" borderId="0" xfId="1" applyFont="1" applyAlignment="1">
      <alignment horizontal="center" vertical="center" wrapText="1"/>
    </xf>
    <xf numFmtId="166" fontId="9" fillId="0" borderId="0" xfId="4" applyNumberFormat="1" applyFont="1" applyFill="1" applyBorder="1"/>
    <xf numFmtId="166" fontId="9" fillId="0" borderId="0" xfId="2" applyNumberFormat="1" applyFont="1" applyAlignment="1">
      <alignment horizontal="center"/>
    </xf>
    <xf numFmtId="165" fontId="7" fillId="0" borderId="0" xfId="4" applyFont="1" applyFill="1" applyBorder="1"/>
    <xf numFmtId="164" fontId="7" fillId="0" borderId="0" xfId="3" applyFont="1"/>
    <xf numFmtId="166" fontId="9" fillId="0" borderId="0" xfId="2" applyNumberFormat="1" applyFont="1" applyAlignment="1">
      <alignment horizontal="center" vertical="center"/>
    </xf>
    <xf numFmtId="166" fontId="9" fillId="0" borderId="0" xfId="4" applyNumberFormat="1" applyFont="1" applyFill="1" applyBorder="1" applyAlignment="1">
      <alignment horizontal="center" vertical="center" wrapText="1"/>
    </xf>
    <xf numFmtId="166" fontId="9" fillId="0" borderId="0" xfId="2" applyNumberFormat="1" applyFont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166" fontId="7" fillId="0" borderId="0" xfId="2" applyNumberFormat="1" applyFont="1" applyAlignment="1">
      <alignment horizontal="center"/>
    </xf>
    <xf numFmtId="0" fontId="12" fillId="0" borderId="0" xfId="2" applyFont="1"/>
    <xf numFmtId="166" fontId="7" fillId="0" borderId="2" xfId="2" applyNumberFormat="1" applyFont="1" applyBorder="1" applyAlignment="1">
      <alignment horizontal="center"/>
    </xf>
    <xf numFmtId="43" fontId="7" fillId="0" borderId="0" xfId="2" applyNumberFormat="1" applyFont="1"/>
    <xf numFmtId="0" fontId="7" fillId="0" borderId="0" xfId="2" applyFont="1" applyAlignment="1">
      <alignment horizontal="left" indent="2"/>
    </xf>
    <xf numFmtId="0" fontId="7" fillId="0" borderId="0" xfId="2" applyFont="1" applyAlignment="1">
      <alignment horizontal="center"/>
    </xf>
    <xf numFmtId="0" fontId="13" fillId="0" borderId="0" xfId="2" applyFont="1"/>
    <xf numFmtId="164" fontId="3" fillId="0" borderId="0" xfId="3" applyFont="1" applyBorder="1"/>
    <xf numFmtId="166" fontId="3" fillId="0" borderId="0" xfId="2" applyNumberFormat="1" applyFont="1"/>
    <xf numFmtId="165" fontId="9" fillId="0" borderId="0" xfId="2" applyNumberFormat="1" applyFont="1"/>
    <xf numFmtId="165" fontId="3" fillId="0" borderId="0" xfId="2" applyNumberFormat="1" applyFont="1"/>
    <xf numFmtId="164" fontId="3" fillId="0" borderId="0" xfId="3" applyFont="1"/>
    <xf numFmtId="164" fontId="3" fillId="0" borderId="0" xfId="2" applyNumberFormat="1" applyFont="1"/>
    <xf numFmtId="0" fontId="9" fillId="0" borderId="0" xfId="2" applyFont="1" applyAlignment="1">
      <alignment vertical="center"/>
    </xf>
    <xf numFmtId="0" fontId="9" fillId="0" borderId="11" xfId="2" applyFont="1" applyBorder="1" applyAlignment="1">
      <alignment vertical="center"/>
    </xf>
    <xf numFmtId="0" fontId="7" fillId="0" borderId="11" xfId="2" applyFont="1" applyBorder="1"/>
    <xf numFmtId="165" fontId="9" fillId="0" borderId="0" xfId="4" applyFont="1" applyBorder="1" applyAlignment="1">
      <alignment vertical="center" wrapText="1"/>
    </xf>
    <xf numFmtId="166" fontId="7" fillId="0" borderId="12" xfId="2" applyNumberFormat="1" applyFont="1" applyBorder="1"/>
    <xf numFmtId="166" fontId="7" fillId="0" borderId="12" xfId="4" applyNumberFormat="1" applyFont="1" applyFill="1" applyBorder="1"/>
    <xf numFmtId="0" fontId="17" fillId="0" borderId="0" xfId="2" applyFont="1"/>
    <xf numFmtId="166" fontId="7" fillId="0" borderId="0" xfId="4" applyNumberFormat="1" applyFont="1" applyFill="1" applyBorder="1" applyAlignment="1"/>
    <xf numFmtId="0" fontId="13" fillId="0" borderId="0" xfId="2" applyFont="1" applyAlignment="1">
      <alignment horizontal="left"/>
    </xf>
    <xf numFmtId="0" fontId="3" fillId="0" borderId="0" xfId="2" applyFont="1" applyAlignment="1">
      <alignment horizontal="left"/>
    </xf>
    <xf numFmtId="166" fontId="7" fillId="0" borderId="0" xfId="2" applyNumberFormat="1" applyFont="1" applyAlignment="1">
      <alignment horizontal="left"/>
    </xf>
    <xf numFmtId="164" fontId="3" fillId="0" borderId="0" xfId="3" applyFont="1" applyBorder="1" applyAlignment="1">
      <alignment horizontal="left"/>
    </xf>
    <xf numFmtId="166" fontId="3" fillId="0" borderId="0" xfId="2" applyNumberFormat="1" applyFont="1" applyAlignment="1">
      <alignment horizontal="left"/>
    </xf>
    <xf numFmtId="165" fontId="9" fillId="0" borderId="0" xfId="2" applyNumberFormat="1" applyFont="1" applyAlignment="1">
      <alignment horizontal="left"/>
    </xf>
    <xf numFmtId="165" fontId="3" fillId="0" borderId="0" xfId="2" applyNumberFormat="1" applyFont="1" applyAlignment="1">
      <alignment horizontal="left"/>
    </xf>
    <xf numFmtId="164" fontId="3" fillId="0" borderId="0" xfId="3" applyFont="1" applyBorder="1" applyAlignment="1">
      <alignment horizontal="right"/>
    </xf>
    <xf numFmtId="0" fontId="10" fillId="23" borderId="0" xfId="2" applyFont="1" applyFill="1" applyAlignment="1">
      <alignment vertical="top"/>
    </xf>
    <xf numFmtId="0" fontId="9" fillId="23" borderId="0" xfId="2" applyFont="1" applyFill="1" applyAlignment="1">
      <alignment horizontal="center" vertical="center" wrapText="1"/>
    </xf>
    <xf numFmtId="0" fontId="7" fillId="23" borderId="0" xfId="2" applyFont="1" applyFill="1" applyAlignment="1">
      <alignment horizontal="center" vertical="center" wrapText="1"/>
    </xf>
    <xf numFmtId="165" fontId="9" fillId="23" borderId="0" xfId="4" applyFont="1" applyFill="1" applyBorder="1" applyAlignment="1">
      <alignment horizontal="center" vertical="center" wrapText="1"/>
    </xf>
    <xf numFmtId="0" fontId="3" fillId="23" borderId="0" xfId="2" applyFont="1" applyFill="1"/>
    <xf numFmtId="0" fontId="7" fillId="23" borderId="0" xfId="2" applyFont="1" applyFill="1"/>
    <xf numFmtId="166" fontId="7" fillId="23" borderId="0" xfId="4" applyNumberFormat="1" applyFont="1" applyFill="1" applyBorder="1"/>
    <xf numFmtId="0" fontId="10" fillId="23" borderId="0" xfId="2" applyFont="1" applyFill="1"/>
    <xf numFmtId="166" fontId="7" fillId="23" borderId="0" xfId="2" applyNumberFormat="1" applyFont="1" applyFill="1"/>
    <xf numFmtId="166" fontId="9" fillId="23" borderId="0" xfId="4" applyNumberFormat="1" applyFont="1" applyFill="1" applyBorder="1"/>
    <xf numFmtId="166" fontId="9" fillId="23" borderId="0" xfId="2" applyNumberFormat="1" applyFont="1" applyFill="1" applyAlignment="1">
      <alignment horizontal="center"/>
    </xf>
    <xf numFmtId="166" fontId="9" fillId="23" borderId="0" xfId="2" applyNumberFormat="1" applyFont="1" applyFill="1" applyAlignment="1">
      <alignment horizontal="center" vertical="center"/>
    </xf>
    <xf numFmtId="166" fontId="9" fillId="23" borderId="0" xfId="4" applyNumberFormat="1" applyFont="1" applyFill="1" applyBorder="1" applyAlignment="1">
      <alignment horizontal="center" vertical="center" wrapText="1"/>
    </xf>
    <xf numFmtId="166" fontId="9" fillId="23" borderId="0" xfId="2" applyNumberFormat="1" applyFont="1" applyFill="1" applyAlignment="1">
      <alignment horizontal="center" vertical="center" wrapText="1"/>
    </xf>
    <xf numFmtId="0" fontId="3" fillId="0" borderId="0" xfId="2" applyFont="1" applyAlignment="1">
      <alignment horizontal="right"/>
    </xf>
    <xf numFmtId="37" fontId="7" fillId="0" borderId="0" xfId="2" applyNumberFormat="1" applyFont="1"/>
    <xf numFmtId="167" fontId="7" fillId="0" borderId="0" xfId="2" applyNumberFormat="1" applyFont="1"/>
    <xf numFmtId="165" fontId="9" fillId="0" borderId="0" xfId="4" applyFont="1" applyFill="1" applyBorder="1" applyAlignment="1">
      <alignment vertical="center" wrapText="1"/>
    </xf>
    <xf numFmtId="166" fontId="3" fillId="23" borderId="0" xfId="2" applyNumberFormat="1" applyFont="1" applyFill="1"/>
    <xf numFmtId="164" fontId="3" fillId="0" borderId="0" xfId="3" applyFont="1" applyBorder="1" applyAlignment="1">
      <alignment horizontal="center"/>
    </xf>
    <xf numFmtId="10" fontId="7" fillId="0" borderId="0" xfId="53" applyNumberFormat="1" applyFont="1" applyFill="1" applyBorder="1"/>
    <xf numFmtId="43" fontId="3" fillId="0" borderId="0" xfId="1" applyFont="1" applyFill="1"/>
    <xf numFmtId="43" fontId="7" fillId="0" borderId="0" xfId="1" applyFont="1" applyFill="1" applyBorder="1"/>
    <xf numFmtId="43" fontId="7" fillId="0" borderId="0" xfId="1" applyFont="1" applyFill="1"/>
    <xf numFmtId="43" fontId="7" fillId="0" borderId="0" xfId="1" applyFont="1" applyFill="1" applyBorder="1" applyAlignment="1">
      <alignment horizontal="center" vertical="center" wrapText="1"/>
    </xf>
    <xf numFmtId="166" fontId="7" fillId="0" borderId="0" xfId="3" applyNumberFormat="1" applyFont="1" applyFill="1"/>
    <xf numFmtId="164" fontId="3" fillId="0" borderId="0" xfId="3" applyFont="1" applyFill="1" applyAlignment="1"/>
    <xf numFmtId="0" fontId="4" fillId="0" borderId="0" xfId="2" applyFont="1"/>
    <xf numFmtId="0" fontId="5" fillId="0" borderId="0" xfId="2" applyFont="1"/>
    <xf numFmtId="0" fontId="6" fillId="0" borderId="0" xfId="2" applyFont="1"/>
    <xf numFmtId="0" fontId="7" fillId="0" borderId="13" xfId="2" applyFont="1" applyBorder="1"/>
    <xf numFmtId="0" fontId="9" fillId="0" borderId="13" xfId="2" applyFont="1" applyBorder="1" applyAlignment="1">
      <alignment vertical="center"/>
    </xf>
    <xf numFmtId="0" fontId="3" fillId="0" borderId="13" xfId="2" applyFont="1" applyBorder="1"/>
    <xf numFmtId="0" fontId="10" fillId="0" borderId="0" xfId="2" applyFont="1" applyAlignment="1">
      <alignment vertical="top"/>
    </xf>
    <xf numFmtId="44" fontId="7" fillId="0" borderId="0" xfId="2" applyNumberFormat="1" applyFont="1"/>
    <xf numFmtId="0" fontId="7" fillId="0" borderId="2" xfId="2" applyFont="1" applyBorder="1" applyAlignment="1">
      <alignment horizontal="left" indent="2"/>
    </xf>
    <xf numFmtId="0" fontId="7" fillId="0" borderId="2" xfId="2" applyFont="1" applyBorder="1" applyAlignment="1">
      <alignment horizontal="center"/>
    </xf>
    <xf numFmtId="0" fontId="7" fillId="0" borderId="2" xfId="2" applyFont="1" applyBorder="1"/>
    <xf numFmtId="0" fontId="36" fillId="0" borderId="0" xfId="2" applyFont="1" applyAlignment="1">
      <alignment horizontal="right" vertical="top"/>
    </xf>
    <xf numFmtId="0" fontId="3" fillId="0" borderId="0" xfId="2" applyFont="1" applyAlignment="1">
      <alignment horizontal="left" vertical="center" wrapText="1"/>
    </xf>
    <xf numFmtId="4" fontId="3" fillId="0" borderId="0" xfId="2" applyNumberFormat="1" applyFont="1"/>
    <xf numFmtId="43" fontId="3" fillId="0" borderId="0" xfId="1" applyFont="1"/>
    <xf numFmtId="0" fontId="40" fillId="0" borderId="0" xfId="2" applyFont="1" applyAlignment="1">
      <alignment horizontal="center"/>
    </xf>
    <xf numFmtId="0" fontId="5" fillId="0" borderId="0" xfId="2" applyFont="1" applyAlignment="1">
      <alignment horizontal="right"/>
    </xf>
    <xf numFmtId="0" fontId="41" fillId="0" borderId="0" xfId="2" applyFont="1" applyAlignment="1">
      <alignment horizontal="center"/>
    </xf>
    <xf numFmtId="165" fontId="9" fillId="0" borderId="0" xfId="4" applyFont="1" applyBorder="1" applyAlignment="1">
      <alignment horizontal="center" vertical="center" wrapText="1"/>
    </xf>
    <xf numFmtId="165" fontId="9" fillId="0" borderId="2" xfId="4" applyFont="1" applyBorder="1" applyAlignment="1">
      <alignment horizontal="center" vertical="center" wrapText="1"/>
    </xf>
    <xf numFmtId="0" fontId="13" fillId="0" borderId="0" xfId="2" applyFont="1" applyAlignment="1">
      <alignment horizontal="justify" vertical="top" wrapText="1"/>
    </xf>
    <xf numFmtId="0" fontId="17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9" fillId="0" borderId="1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34" fillId="0" borderId="0" xfId="2" applyFont="1" applyAlignment="1">
      <alignment horizontal="right" vertical="top"/>
    </xf>
    <xf numFmtId="0" fontId="33" fillId="0" borderId="0" xfId="2" applyFont="1" applyAlignment="1">
      <alignment horizontal="right" vertical="top"/>
    </xf>
    <xf numFmtId="0" fontId="36" fillId="0" borderId="0" xfId="2" applyFont="1" applyAlignment="1">
      <alignment horizontal="right" vertical="top"/>
    </xf>
    <xf numFmtId="0" fontId="35" fillId="0" borderId="0" xfId="2" applyFont="1" applyAlignment="1">
      <alignment horizontal="right" vertical="top"/>
    </xf>
    <xf numFmtId="165" fontId="9" fillId="0" borderId="0" xfId="4" applyFont="1" applyFill="1" applyBorder="1" applyAlignment="1">
      <alignment horizontal="center" vertical="center" wrapText="1"/>
    </xf>
    <xf numFmtId="165" fontId="9" fillId="0" borderId="2" xfId="4" applyFont="1" applyFill="1" applyBorder="1" applyAlignment="1">
      <alignment horizontal="center" vertical="center" wrapText="1"/>
    </xf>
    <xf numFmtId="0" fontId="39" fillId="0" borderId="0" xfId="2" applyFont="1" applyAlignment="1">
      <alignment horizontal="center" vertical="center" wrapText="1"/>
    </xf>
    <xf numFmtId="0" fontId="3" fillId="0" borderId="0" xfId="2" applyFont="1" applyAlignment="1">
      <alignment horizontal="left" vertical="top" wrapText="1"/>
    </xf>
    <xf numFmtId="0" fontId="3" fillId="0" borderId="0" xfId="2" applyFont="1" applyAlignment="1">
      <alignment horizontal="left" vertical="center" wrapText="1"/>
    </xf>
    <xf numFmtId="0" fontId="3" fillId="0" borderId="0" xfId="2" applyFont="1" applyAlignment="1">
      <alignment horizontal="justify" vertical="top" wrapText="1"/>
    </xf>
    <xf numFmtId="0" fontId="36" fillId="0" borderId="0" xfId="2" applyFont="1" applyAlignment="1">
      <alignment horizontal="justify" vertical="top"/>
    </xf>
    <xf numFmtId="0" fontId="34" fillId="0" borderId="0" xfId="2" applyFont="1" applyAlignment="1">
      <alignment horizontal="justify" vertical="top"/>
    </xf>
    <xf numFmtId="0" fontId="33" fillId="0" borderId="0" xfId="2" applyFont="1" applyAlignment="1">
      <alignment horizontal="justify" vertical="top"/>
    </xf>
    <xf numFmtId="0" fontId="35" fillId="0" borderId="0" xfId="2" applyFont="1" applyAlignment="1">
      <alignment horizontal="justify" vertical="top"/>
    </xf>
    <xf numFmtId="0" fontId="9" fillId="0" borderId="0" xfId="2" applyFont="1" applyAlignment="1">
      <alignment horizontal="center"/>
    </xf>
  </cellXfs>
  <cellStyles count="54">
    <cellStyle name="20% - Accent1" xfId="6" xr:uid="{00000000-0005-0000-0000-000000000000}"/>
    <cellStyle name="20% - Accent2" xfId="7" xr:uid="{00000000-0005-0000-0000-000001000000}"/>
    <cellStyle name="20% - Accent3" xfId="8" xr:uid="{00000000-0005-0000-0000-000002000000}"/>
    <cellStyle name="20% - Accent4" xfId="9" xr:uid="{00000000-0005-0000-0000-000003000000}"/>
    <cellStyle name="20% - Accent5" xfId="10" xr:uid="{00000000-0005-0000-0000-000004000000}"/>
    <cellStyle name="20% - Accent6" xfId="11" xr:uid="{00000000-0005-0000-0000-000005000000}"/>
    <cellStyle name="40% - Accent1" xfId="12" xr:uid="{00000000-0005-0000-0000-000006000000}"/>
    <cellStyle name="40% - Accent2" xfId="13" xr:uid="{00000000-0005-0000-0000-000007000000}"/>
    <cellStyle name="40% - Accent3" xfId="14" xr:uid="{00000000-0005-0000-0000-000008000000}"/>
    <cellStyle name="40% - Accent4" xfId="15" xr:uid="{00000000-0005-0000-0000-000009000000}"/>
    <cellStyle name="40% - Accent5" xfId="16" xr:uid="{00000000-0005-0000-0000-00000A000000}"/>
    <cellStyle name="40% - Accent6" xfId="17" xr:uid="{00000000-0005-0000-0000-00000B000000}"/>
    <cellStyle name="60% - Accent1" xfId="18" xr:uid="{00000000-0005-0000-0000-00000C000000}"/>
    <cellStyle name="60% - Accent2" xfId="19" xr:uid="{00000000-0005-0000-0000-00000D000000}"/>
    <cellStyle name="60% - Accent3" xfId="20" xr:uid="{00000000-0005-0000-0000-00000E000000}"/>
    <cellStyle name="60% - Accent4" xfId="21" xr:uid="{00000000-0005-0000-0000-00000F000000}"/>
    <cellStyle name="60% - Accent5" xfId="22" xr:uid="{00000000-0005-0000-0000-000010000000}"/>
    <cellStyle name="60% - Accent6" xfId="23" xr:uid="{00000000-0005-0000-0000-000011000000}"/>
    <cellStyle name="Accent1" xfId="24" xr:uid="{00000000-0005-0000-0000-000012000000}"/>
    <cellStyle name="Accent2" xfId="25" xr:uid="{00000000-0005-0000-0000-000013000000}"/>
    <cellStyle name="Accent3" xfId="26" xr:uid="{00000000-0005-0000-0000-000014000000}"/>
    <cellStyle name="Accent4" xfId="27" xr:uid="{00000000-0005-0000-0000-000015000000}"/>
    <cellStyle name="Accent5" xfId="28" xr:uid="{00000000-0005-0000-0000-000016000000}"/>
    <cellStyle name="Accent6" xfId="29" xr:uid="{00000000-0005-0000-0000-000017000000}"/>
    <cellStyle name="Bad" xfId="30" xr:uid="{00000000-0005-0000-0000-000018000000}"/>
    <cellStyle name="Calculation" xfId="31" xr:uid="{00000000-0005-0000-0000-000019000000}"/>
    <cellStyle name="Check Cell" xfId="32" xr:uid="{00000000-0005-0000-0000-00001A000000}"/>
    <cellStyle name="Explanatory Text" xfId="33" xr:uid="{00000000-0005-0000-0000-00001B000000}"/>
    <cellStyle name="Good" xfId="34" xr:uid="{00000000-0005-0000-0000-00001C000000}"/>
    <cellStyle name="Heading 1" xfId="35" xr:uid="{00000000-0005-0000-0000-00001D000000}"/>
    <cellStyle name="Heading 2" xfId="36" xr:uid="{00000000-0005-0000-0000-00001E000000}"/>
    <cellStyle name="Heading 3" xfId="37" xr:uid="{00000000-0005-0000-0000-00001F000000}"/>
    <cellStyle name="Heading 4" xfId="38" xr:uid="{00000000-0005-0000-0000-000020000000}"/>
    <cellStyle name="Input" xfId="39" xr:uid="{00000000-0005-0000-0000-000021000000}"/>
    <cellStyle name="Linked Cell" xfId="40" xr:uid="{00000000-0005-0000-0000-000022000000}"/>
    <cellStyle name="Millares" xfId="1" builtinId="3"/>
    <cellStyle name="Millares 2" xfId="41" xr:uid="{00000000-0005-0000-0000-000024000000}"/>
    <cellStyle name="Millares 2 2" xfId="3" xr:uid="{00000000-0005-0000-0000-000025000000}"/>
    <cellStyle name="Millares 3" xfId="42" xr:uid="{00000000-0005-0000-0000-000026000000}"/>
    <cellStyle name="Moneda 2" xfId="43" xr:uid="{00000000-0005-0000-0000-000027000000}"/>
    <cellStyle name="Moneda 2 2" xfId="4" xr:uid="{00000000-0005-0000-0000-000028000000}"/>
    <cellStyle name="Normal" xfId="0" builtinId="0"/>
    <cellStyle name="Normal 2" xfId="44" xr:uid="{00000000-0005-0000-0000-00002A000000}"/>
    <cellStyle name="Normal 2 2" xfId="2" xr:uid="{00000000-0005-0000-0000-00002B000000}"/>
    <cellStyle name="Normal 3" xfId="45" xr:uid="{00000000-0005-0000-0000-00002C000000}"/>
    <cellStyle name="Normal 4" xfId="46" xr:uid="{00000000-0005-0000-0000-00002D000000}"/>
    <cellStyle name="Note" xfId="47" xr:uid="{00000000-0005-0000-0000-00002E000000}"/>
    <cellStyle name="Output" xfId="48" xr:uid="{00000000-0005-0000-0000-00002F000000}"/>
    <cellStyle name="Porcentaje" xfId="53" builtinId="5"/>
    <cellStyle name="Porcentaje 2" xfId="49" xr:uid="{00000000-0005-0000-0000-000031000000}"/>
    <cellStyle name="Porcentual 2" xfId="50" xr:uid="{00000000-0005-0000-0000-000032000000}"/>
    <cellStyle name="Porcentual 2 2" xfId="5" xr:uid="{00000000-0005-0000-0000-000033000000}"/>
    <cellStyle name="Title" xfId="51" xr:uid="{00000000-0005-0000-0000-000034000000}"/>
    <cellStyle name="Warning Text" xfId="52" xr:uid="{00000000-0005-0000-0000-00003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997771</xdr:colOff>
      <xdr:row>26</xdr:row>
      <xdr:rowOff>102425</xdr:rowOff>
    </xdr:from>
    <xdr:to>
      <xdr:col>15</xdr:col>
      <xdr:colOff>214045</xdr:colOff>
      <xdr:row>30</xdr:row>
      <xdr:rowOff>42810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770171" y="5084000"/>
          <a:ext cx="511674" cy="2547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0"/>
            <a:t>**</a:t>
          </a:r>
        </a:p>
        <a:p>
          <a:endParaRPr lang="es-MX" sz="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997771</xdr:colOff>
      <xdr:row>26</xdr:row>
      <xdr:rowOff>102425</xdr:rowOff>
    </xdr:from>
    <xdr:to>
      <xdr:col>15</xdr:col>
      <xdr:colOff>214045</xdr:colOff>
      <xdr:row>30</xdr:row>
      <xdr:rowOff>42810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770171" y="4922075"/>
          <a:ext cx="511674" cy="721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0"/>
            <a:t>**</a:t>
          </a:r>
        </a:p>
        <a:p>
          <a:endParaRPr lang="es-MX" sz="8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1186134</xdr:colOff>
      <xdr:row>25</xdr:row>
      <xdr:rowOff>136988</xdr:rowOff>
    </xdr:from>
    <xdr:to>
      <xdr:col>14</xdr:col>
      <xdr:colOff>306086</xdr:colOff>
      <xdr:row>26</xdr:row>
      <xdr:rowOff>119863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371213" y="4640494"/>
          <a:ext cx="421345" cy="1369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0"/>
            <a:t>**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1186134</xdr:colOff>
      <xdr:row>25</xdr:row>
      <xdr:rowOff>136988</xdr:rowOff>
    </xdr:from>
    <xdr:to>
      <xdr:col>14</xdr:col>
      <xdr:colOff>306086</xdr:colOff>
      <xdr:row>26</xdr:row>
      <xdr:rowOff>119863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9225234" y="4739468"/>
          <a:ext cx="422972" cy="13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0"/>
            <a:t>**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1186134</xdr:colOff>
      <xdr:row>25</xdr:row>
      <xdr:rowOff>136988</xdr:rowOff>
    </xdr:from>
    <xdr:to>
      <xdr:col>14</xdr:col>
      <xdr:colOff>306086</xdr:colOff>
      <xdr:row>26</xdr:row>
      <xdr:rowOff>119863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225234" y="4739468"/>
          <a:ext cx="422972" cy="13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0"/>
            <a:t>**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1186134</xdr:colOff>
      <xdr:row>25</xdr:row>
      <xdr:rowOff>136988</xdr:rowOff>
    </xdr:from>
    <xdr:to>
      <xdr:col>14</xdr:col>
      <xdr:colOff>306086</xdr:colOff>
      <xdr:row>26</xdr:row>
      <xdr:rowOff>119863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8272734" y="4739468"/>
          <a:ext cx="422972" cy="13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0"/>
            <a:t>**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38100</xdr:colOff>
      <xdr:row>5</xdr:row>
      <xdr:rowOff>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24000" cy="1066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1186134</xdr:colOff>
      <xdr:row>25</xdr:row>
      <xdr:rowOff>136988</xdr:rowOff>
    </xdr:from>
    <xdr:to>
      <xdr:col>14</xdr:col>
      <xdr:colOff>306086</xdr:colOff>
      <xdr:row>26</xdr:row>
      <xdr:rowOff>119863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8272734" y="4739468"/>
          <a:ext cx="422972" cy="13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0"/>
            <a:t>**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1186134</xdr:colOff>
      <xdr:row>25</xdr:row>
      <xdr:rowOff>136988</xdr:rowOff>
    </xdr:from>
    <xdr:to>
      <xdr:col>14</xdr:col>
      <xdr:colOff>306086</xdr:colOff>
      <xdr:row>26</xdr:row>
      <xdr:rowOff>119863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8272734" y="4739468"/>
          <a:ext cx="422972" cy="13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0"/>
            <a:t>**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1186134</xdr:colOff>
      <xdr:row>25</xdr:row>
      <xdr:rowOff>136988</xdr:rowOff>
    </xdr:from>
    <xdr:to>
      <xdr:col>14</xdr:col>
      <xdr:colOff>306086</xdr:colOff>
      <xdr:row>26</xdr:row>
      <xdr:rowOff>119863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8272734" y="4739468"/>
          <a:ext cx="422972" cy="13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0"/>
            <a:t>**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1186134</xdr:colOff>
      <xdr:row>25</xdr:row>
      <xdr:rowOff>136988</xdr:rowOff>
    </xdr:from>
    <xdr:to>
      <xdr:col>14</xdr:col>
      <xdr:colOff>306086</xdr:colOff>
      <xdr:row>26</xdr:row>
      <xdr:rowOff>119863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9225234" y="4739468"/>
          <a:ext cx="422972" cy="13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0"/>
            <a:t>**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1186134</xdr:colOff>
      <xdr:row>25</xdr:row>
      <xdr:rowOff>136988</xdr:rowOff>
    </xdr:from>
    <xdr:to>
      <xdr:col>14</xdr:col>
      <xdr:colOff>306086</xdr:colOff>
      <xdr:row>26</xdr:row>
      <xdr:rowOff>119863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9225234" y="4739468"/>
          <a:ext cx="422972" cy="13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0"/>
            <a:t>**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1186134</xdr:colOff>
      <xdr:row>26</xdr:row>
      <xdr:rowOff>136988</xdr:rowOff>
    </xdr:from>
    <xdr:to>
      <xdr:col>14</xdr:col>
      <xdr:colOff>306086</xdr:colOff>
      <xdr:row>27</xdr:row>
      <xdr:rowOff>119863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9225234" y="4739468"/>
          <a:ext cx="422972" cy="13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0"/>
            <a:t>**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1186134</xdr:colOff>
      <xdr:row>26</xdr:row>
      <xdr:rowOff>136988</xdr:rowOff>
    </xdr:from>
    <xdr:to>
      <xdr:col>14</xdr:col>
      <xdr:colOff>306086</xdr:colOff>
      <xdr:row>27</xdr:row>
      <xdr:rowOff>119863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9225234" y="4914728"/>
          <a:ext cx="422972" cy="13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0"/>
            <a:t>**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1186134</xdr:colOff>
      <xdr:row>26</xdr:row>
      <xdr:rowOff>136988</xdr:rowOff>
    </xdr:from>
    <xdr:to>
      <xdr:col>14</xdr:col>
      <xdr:colOff>306086</xdr:colOff>
      <xdr:row>27</xdr:row>
      <xdr:rowOff>119863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9225234" y="4914728"/>
          <a:ext cx="422972" cy="13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0"/>
            <a:t>**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1186134</xdr:colOff>
      <xdr:row>26</xdr:row>
      <xdr:rowOff>136988</xdr:rowOff>
    </xdr:from>
    <xdr:to>
      <xdr:col>14</xdr:col>
      <xdr:colOff>306086</xdr:colOff>
      <xdr:row>27</xdr:row>
      <xdr:rowOff>119863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9196659" y="4794713"/>
          <a:ext cx="377252" cy="13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0"/>
            <a:t>**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1186134</xdr:colOff>
      <xdr:row>26</xdr:row>
      <xdr:rowOff>136988</xdr:rowOff>
    </xdr:from>
    <xdr:to>
      <xdr:col>14</xdr:col>
      <xdr:colOff>306086</xdr:colOff>
      <xdr:row>27</xdr:row>
      <xdr:rowOff>119863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9196659" y="4813763"/>
          <a:ext cx="377252" cy="13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0"/>
            <a:t>**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1186134</xdr:colOff>
      <xdr:row>26</xdr:row>
      <xdr:rowOff>136988</xdr:rowOff>
    </xdr:from>
    <xdr:to>
      <xdr:col>14</xdr:col>
      <xdr:colOff>306086</xdr:colOff>
      <xdr:row>27</xdr:row>
      <xdr:rowOff>119863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9196659" y="4813763"/>
          <a:ext cx="377252" cy="13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0"/>
            <a:t>**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1186134</xdr:colOff>
      <xdr:row>26</xdr:row>
      <xdr:rowOff>136988</xdr:rowOff>
    </xdr:from>
    <xdr:to>
      <xdr:col>14</xdr:col>
      <xdr:colOff>306086</xdr:colOff>
      <xdr:row>27</xdr:row>
      <xdr:rowOff>119863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9196659" y="4813763"/>
          <a:ext cx="377252" cy="13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0"/>
            <a:t>**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1186134</xdr:colOff>
      <xdr:row>26</xdr:row>
      <xdr:rowOff>136988</xdr:rowOff>
    </xdr:from>
    <xdr:to>
      <xdr:col>14</xdr:col>
      <xdr:colOff>306086</xdr:colOff>
      <xdr:row>27</xdr:row>
      <xdr:rowOff>119863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9196659" y="4813763"/>
          <a:ext cx="377252" cy="13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0"/>
            <a:t>**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1186134</xdr:colOff>
      <xdr:row>26</xdr:row>
      <xdr:rowOff>136988</xdr:rowOff>
    </xdr:from>
    <xdr:to>
      <xdr:col>14</xdr:col>
      <xdr:colOff>306086</xdr:colOff>
      <xdr:row>27</xdr:row>
      <xdr:rowOff>119863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9196659" y="4813763"/>
          <a:ext cx="377252" cy="13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0"/>
            <a:t>**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1186134</xdr:colOff>
      <xdr:row>26</xdr:row>
      <xdr:rowOff>136988</xdr:rowOff>
    </xdr:from>
    <xdr:to>
      <xdr:col>14</xdr:col>
      <xdr:colOff>306086</xdr:colOff>
      <xdr:row>27</xdr:row>
      <xdr:rowOff>119863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9196659" y="4813763"/>
          <a:ext cx="377252" cy="13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0"/>
            <a:t>**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1186134</xdr:colOff>
      <xdr:row>26</xdr:row>
      <xdr:rowOff>136988</xdr:rowOff>
    </xdr:from>
    <xdr:to>
      <xdr:col>14</xdr:col>
      <xdr:colOff>306086</xdr:colOff>
      <xdr:row>27</xdr:row>
      <xdr:rowOff>119863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9196659" y="4813763"/>
          <a:ext cx="377252" cy="13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0"/>
            <a:t>**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1186134</xdr:colOff>
      <xdr:row>26</xdr:row>
      <xdr:rowOff>136988</xdr:rowOff>
    </xdr:from>
    <xdr:to>
      <xdr:col>14</xdr:col>
      <xdr:colOff>306086</xdr:colOff>
      <xdr:row>27</xdr:row>
      <xdr:rowOff>119863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9196659" y="4813763"/>
          <a:ext cx="377252" cy="13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0"/>
            <a:t>**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5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6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7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9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1" tint="0.499984740745262"/>
    <pageSetUpPr fitToPage="1"/>
  </sheetPr>
  <dimension ref="A1:W50"/>
  <sheetViews>
    <sheetView showGridLines="0" topLeftCell="A4" zoomScale="89" zoomScaleNormal="89" workbookViewId="0">
      <selection activeCell="G15" sqref="G15:G21"/>
    </sheetView>
  </sheetViews>
  <sheetFormatPr baseColWidth="10" defaultColWidth="11.42578125" defaultRowHeight="12.75" outlineLevelRow="1" x14ac:dyDescent="0.2"/>
  <cols>
    <col min="1" max="1" width="1.85546875" style="1" customWidth="1"/>
    <col min="2" max="2" width="2.7109375" style="1" customWidth="1"/>
    <col min="3" max="3" width="15.7109375" style="1" customWidth="1"/>
    <col min="4" max="4" width="12.5703125" style="1" customWidth="1"/>
    <col min="5" max="5" width="17.7109375" style="1" customWidth="1"/>
    <col min="6" max="6" width="1.28515625" style="1" customWidth="1"/>
    <col min="7" max="7" width="17.7109375" style="1" customWidth="1"/>
    <col min="8" max="9" width="2.42578125" style="1" customWidth="1"/>
    <col min="10" max="10" width="18.85546875" style="1" customWidth="1"/>
    <col min="11" max="11" width="2.42578125" style="1" customWidth="1"/>
    <col min="12" max="12" width="19.140625" style="1" customWidth="1"/>
    <col min="13" max="13" width="1.7109375" style="1" customWidth="1"/>
    <col min="14" max="14" width="17.140625" style="1" customWidth="1"/>
    <col min="15" max="15" width="2.28515625" style="1" customWidth="1"/>
    <col min="16" max="17" width="18.7109375" style="1" customWidth="1"/>
    <col min="18" max="18" width="17.5703125" style="3" bestFit="1" customWidth="1"/>
    <col min="19" max="19" width="16.5703125" style="3" bestFit="1" customWidth="1"/>
    <col min="20" max="20" width="16" style="1" bestFit="1" customWidth="1"/>
    <col min="21" max="21" width="18.7109375" style="1" customWidth="1"/>
    <col min="22" max="16384" width="11.42578125" style="1"/>
  </cols>
  <sheetData>
    <row r="1" spans="2:21" ht="26.25" x14ac:dyDescent="0.4">
      <c r="B1" s="120" t="s">
        <v>0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2"/>
    </row>
    <row r="2" spans="2:21" ht="21" x14ac:dyDescent="0.35">
      <c r="B2" s="121" t="s">
        <v>1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4"/>
    </row>
    <row r="3" spans="2:21" ht="15.75" x14ac:dyDescent="0.25">
      <c r="B3" s="122" t="s">
        <v>21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5"/>
    </row>
    <row r="4" spans="2:21" ht="15.75" customHeight="1" x14ac:dyDescent="0.2">
      <c r="B4" s="123" t="s">
        <v>2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6"/>
      <c r="R4" s="7"/>
      <c r="S4" s="7"/>
    </row>
    <row r="5" spans="2:21" s="8" customFormat="1" ht="11.25" customHeight="1" thickBot="1" x14ac:dyDescent="0.25">
      <c r="C5" s="9"/>
      <c r="I5" s="10"/>
      <c r="J5" s="10"/>
      <c r="K5" s="10"/>
      <c r="L5" s="10"/>
      <c r="M5" s="10"/>
      <c r="N5" s="10"/>
      <c r="R5" s="11"/>
      <c r="S5" s="11"/>
    </row>
    <row r="6" spans="2:21" s="8" customFormat="1" ht="18" customHeight="1" thickTop="1" thickBot="1" x14ac:dyDescent="0.25">
      <c r="C6" s="10"/>
      <c r="D6" s="10"/>
      <c r="E6" s="124" t="s">
        <v>3</v>
      </c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"/>
      <c r="S6" s="11"/>
    </row>
    <row r="7" spans="2:21" s="8" customFormat="1" ht="13.5" thickTop="1" x14ac:dyDescent="0.2">
      <c r="C7" s="10"/>
      <c r="D7" s="10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1"/>
      <c r="S7" s="11"/>
    </row>
    <row r="8" spans="2:21" s="8" customFormat="1" ht="15" customHeight="1" x14ac:dyDescent="0.2">
      <c r="E8" s="125" t="s">
        <v>4</v>
      </c>
      <c r="F8" s="13"/>
      <c r="G8" s="116" t="s">
        <v>22</v>
      </c>
      <c r="H8" s="14"/>
      <c r="I8" s="15"/>
      <c r="J8" s="125" t="s">
        <v>5</v>
      </c>
      <c r="L8" s="116" t="s">
        <v>23</v>
      </c>
      <c r="N8" s="116" t="s">
        <v>24</v>
      </c>
      <c r="P8" s="116" t="s">
        <v>25</v>
      </c>
      <c r="Q8" s="16"/>
      <c r="R8" s="11"/>
      <c r="S8" s="11"/>
    </row>
    <row r="9" spans="2:21" s="17" customFormat="1" ht="27" customHeight="1" x14ac:dyDescent="0.2">
      <c r="C9" s="13"/>
      <c r="E9" s="126"/>
      <c r="F9" s="13"/>
      <c r="G9" s="117"/>
      <c r="H9" s="18"/>
      <c r="J9" s="126"/>
      <c r="L9" s="117"/>
      <c r="M9" s="16"/>
      <c r="N9" s="117"/>
      <c r="P9" s="117"/>
      <c r="Q9" s="16"/>
      <c r="R9" s="11"/>
      <c r="S9" s="19"/>
      <c r="U9" s="20"/>
    </row>
    <row r="10" spans="2:21" s="17" customFormat="1" ht="7.5" customHeight="1" x14ac:dyDescent="0.25">
      <c r="C10" s="13"/>
      <c r="E10" s="13"/>
      <c r="F10" s="13"/>
      <c r="G10" s="16"/>
      <c r="J10" s="13"/>
      <c r="L10" s="21"/>
      <c r="M10" s="21"/>
      <c r="N10" s="21"/>
      <c r="P10" s="21"/>
      <c r="Q10" s="16"/>
      <c r="U10" s="20"/>
    </row>
    <row r="11" spans="2:21" s="8" customFormat="1" ht="15" x14ac:dyDescent="0.25">
      <c r="B11" s="22" t="s">
        <v>6</v>
      </c>
      <c r="E11" s="23"/>
      <c r="F11" s="23"/>
      <c r="G11" s="24"/>
      <c r="H11" s="24"/>
      <c r="I11" s="24"/>
      <c r="J11" s="23"/>
      <c r="K11" s="25"/>
      <c r="L11" s="24"/>
      <c r="M11" s="24"/>
      <c r="N11" s="24"/>
      <c r="R11" s="11"/>
      <c r="S11" s="19"/>
      <c r="U11" s="20"/>
    </row>
    <row r="12" spans="2:21" s="8" customFormat="1" ht="6" customHeight="1" x14ac:dyDescent="0.2">
      <c r="E12" s="23"/>
      <c r="F12" s="23"/>
      <c r="G12" s="24"/>
      <c r="H12" s="24"/>
      <c r="I12" s="24"/>
      <c r="J12" s="23"/>
      <c r="K12" s="25"/>
      <c r="L12" s="24"/>
      <c r="M12" s="24"/>
      <c r="N12" s="24"/>
      <c r="S12" s="11"/>
      <c r="U12" s="20"/>
    </row>
    <row r="13" spans="2:21" s="17" customFormat="1" ht="12" customHeight="1" x14ac:dyDescent="0.2">
      <c r="C13" s="8" t="s">
        <v>7</v>
      </c>
      <c r="D13" s="8"/>
      <c r="E13" s="23">
        <v>1160000000</v>
      </c>
      <c r="F13" s="23"/>
      <c r="G13" s="24">
        <v>992421897.99999964</v>
      </c>
      <c r="H13" s="24"/>
      <c r="I13" s="24"/>
      <c r="J13" s="23">
        <f t="shared" ref="J13:J21" si="0">+L13-G13</f>
        <v>-787223.14999997616</v>
      </c>
      <c r="K13" s="25"/>
      <c r="L13" s="24">
        <v>991634674.84999967</v>
      </c>
      <c r="M13" s="21"/>
      <c r="N13" s="26"/>
      <c r="P13" s="24"/>
      <c r="Q13" s="21"/>
      <c r="R13" s="27"/>
      <c r="U13" s="20"/>
    </row>
    <row r="14" spans="2:21" s="8" customFormat="1" x14ac:dyDescent="0.2">
      <c r="C14" s="8" t="s">
        <v>7</v>
      </c>
      <c r="E14" s="23">
        <v>5000000000</v>
      </c>
      <c r="F14" s="23"/>
      <c r="G14" s="24">
        <v>4703229724.46</v>
      </c>
      <c r="H14" s="24"/>
      <c r="I14" s="24"/>
      <c r="J14" s="23">
        <f t="shared" si="0"/>
        <v>-3730763.4300003052</v>
      </c>
      <c r="K14" s="25"/>
      <c r="L14" s="24">
        <v>4699498961.0299997</v>
      </c>
      <c r="M14" s="24"/>
      <c r="N14" s="26"/>
      <c r="P14" s="24"/>
      <c r="Q14" s="24"/>
    </row>
    <row r="15" spans="2:21" s="8" customFormat="1" x14ac:dyDescent="0.2">
      <c r="C15" s="8" t="s">
        <v>7</v>
      </c>
      <c r="E15" s="23">
        <v>1781065000</v>
      </c>
      <c r="F15" s="23"/>
      <c r="G15" s="24">
        <v>1701311462.3400002</v>
      </c>
      <c r="H15" s="24"/>
      <c r="I15" s="24"/>
      <c r="J15" s="23">
        <f t="shared" si="0"/>
        <v>-1244992.3800001144</v>
      </c>
      <c r="K15" s="25"/>
      <c r="L15" s="24">
        <v>1700066469.96</v>
      </c>
      <c r="M15" s="24"/>
      <c r="N15" s="26"/>
      <c r="P15" s="24"/>
      <c r="Q15" s="24"/>
      <c r="R15" s="11"/>
      <c r="S15" s="11"/>
      <c r="T15" s="11"/>
      <c r="U15" s="20"/>
    </row>
    <row r="16" spans="2:21" s="8" customFormat="1" x14ac:dyDescent="0.2">
      <c r="C16" s="8" t="s">
        <v>7</v>
      </c>
      <c r="E16" s="23">
        <v>2117321428.5699999</v>
      </c>
      <c r="F16" s="23"/>
      <c r="G16" s="24">
        <v>2010985265.7900002</v>
      </c>
      <c r="H16" s="24"/>
      <c r="I16" s="24"/>
      <c r="J16" s="23">
        <f t="shared" si="0"/>
        <v>-1471606.6900000572</v>
      </c>
      <c r="K16" s="25"/>
      <c r="L16" s="24">
        <v>2009513659.1000001</v>
      </c>
      <c r="M16" s="24"/>
      <c r="N16" s="26"/>
      <c r="P16" s="24"/>
      <c r="Q16" s="24"/>
      <c r="R16" s="11"/>
      <c r="S16" s="11"/>
      <c r="T16" s="19"/>
      <c r="U16" s="20"/>
    </row>
    <row r="17" spans="2:21" s="8" customFormat="1" x14ac:dyDescent="0.2">
      <c r="C17" s="8" t="s">
        <v>7</v>
      </c>
      <c r="E17" s="23">
        <v>1380000000</v>
      </c>
      <c r="G17" s="24">
        <v>1368096249.8700001</v>
      </c>
      <c r="J17" s="23">
        <f t="shared" si="0"/>
        <v>-1001150.8399999142</v>
      </c>
      <c r="L17" s="24">
        <v>1367095099.0300002</v>
      </c>
      <c r="M17" s="24"/>
      <c r="N17" s="26"/>
      <c r="P17" s="24"/>
      <c r="Q17" s="24"/>
      <c r="R17" s="19"/>
      <c r="S17" s="19"/>
      <c r="T17" s="19"/>
      <c r="U17" s="20"/>
    </row>
    <row r="18" spans="2:21" s="8" customFormat="1" x14ac:dyDescent="0.2">
      <c r="C18" s="8" t="s">
        <v>7</v>
      </c>
      <c r="E18" s="23">
        <v>4500000000</v>
      </c>
      <c r="G18" s="24">
        <v>4461183423.5300007</v>
      </c>
      <c r="J18" s="23">
        <f t="shared" si="0"/>
        <v>-3264622.3000001907</v>
      </c>
      <c r="L18" s="24">
        <v>4457918801.2300005</v>
      </c>
      <c r="M18" s="24"/>
      <c r="N18" s="26"/>
      <c r="P18" s="24"/>
      <c r="R18" s="19"/>
      <c r="S18" s="19"/>
      <c r="T18" s="17"/>
      <c r="U18" s="20"/>
    </row>
    <row r="19" spans="2:21" x14ac:dyDescent="0.2">
      <c r="C19" s="8" t="s">
        <v>7</v>
      </c>
      <c r="E19" s="23">
        <v>1400000000</v>
      </c>
      <c r="G19" s="24">
        <v>1380222328.6799998</v>
      </c>
      <c r="J19" s="23">
        <f t="shared" si="0"/>
        <v>-1663377.6800000668</v>
      </c>
      <c r="L19" s="24">
        <v>1378558950.9999998</v>
      </c>
      <c r="N19" s="26"/>
      <c r="P19" s="24"/>
      <c r="R19" s="11"/>
      <c r="S19" s="11"/>
      <c r="T19" s="28"/>
      <c r="U19" s="20"/>
    </row>
    <row r="20" spans="2:21" x14ac:dyDescent="0.2">
      <c r="C20" s="8" t="s">
        <v>7</v>
      </c>
      <c r="E20" s="23">
        <v>1995143736.0699999</v>
      </c>
      <c r="G20" s="24">
        <v>1993920044.8899999</v>
      </c>
      <c r="J20" s="23">
        <f t="shared" si="0"/>
        <v>-1239599.1600000858</v>
      </c>
      <c r="L20" s="24">
        <v>1992680445.7299998</v>
      </c>
      <c r="N20" s="26"/>
      <c r="P20" s="24"/>
      <c r="R20" s="11"/>
      <c r="S20" s="11"/>
      <c r="T20" s="28"/>
      <c r="U20" s="20"/>
    </row>
    <row r="21" spans="2:21" x14ac:dyDescent="0.2">
      <c r="C21" s="8" t="s">
        <v>7</v>
      </c>
      <c r="E21" s="23">
        <v>1000000000</v>
      </c>
      <c r="G21" s="30">
        <v>999386665.14999998</v>
      </c>
      <c r="J21" s="29">
        <f t="shared" si="0"/>
        <v>-621308.20000004768</v>
      </c>
      <c r="L21" s="30">
        <v>998765356.94999993</v>
      </c>
      <c r="N21" s="26"/>
      <c r="P21" s="24"/>
      <c r="R21" s="26"/>
      <c r="S21" s="26"/>
      <c r="T21" s="28"/>
      <c r="U21" s="20"/>
    </row>
    <row r="22" spans="2:21" x14ac:dyDescent="0.2">
      <c r="C22" s="8"/>
      <c r="E22" s="23"/>
      <c r="G22" s="23">
        <f>SUM(G13:G21)</f>
        <v>19610757062.710003</v>
      </c>
      <c r="J22" s="23">
        <f>SUM(J13:J21)</f>
        <v>-15024643.830000758</v>
      </c>
      <c r="L22" s="23">
        <f>SUM(L13:L21)</f>
        <v>19595732418.880001</v>
      </c>
      <c r="N22" s="23"/>
      <c r="P22" s="23"/>
      <c r="R22" s="11"/>
      <c r="S22" s="11"/>
      <c r="T22" s="8"/>
      <c r="U22" s="20"/>
    </row>
    <row r="23" spans="2:21" ht="24.75" customHeight="1" x14ac:dyDescent="0.25">
      <c r="B23" s="22" t="s">
        <v>8</v>
      </c>
      <c r="C23" s="8"/>
      <c r="J23" s="23"/>
      <c r="R23" s="31"/>
    </row>
    <row r="24" spans="2:21" s="17" customFormat="1" ht="12" customHeight="1" x14ac:dyDescent="0.25">
      <c r="C24" s="8" t="s">
        <v>9</v>
      </c>
      <c r="D24" s="8"/>
      <c r="E24" s="23">
        <v>1400000000</v>
      </c>
      <c r="F24" s="23"/>
      <c r="G24" s="23">
        <v>1400000000</v>
      </c>
      <c r="H24" s="24"/>
      <c r="I24" s="24"/>
      <c r="J24" s="23">
        <f>+L24-G24</f>
        <v>0</v>
      </c>
      <c r="K24" s="25"/>
      <c r="L24" s="23">
        <v>1400000000</v>
      </c>
      <c r="M24" s="21"/>
      <c r="N24" s="24">
        <v>501125800</v>
      </c>
      <c r="P24" s="24">
        <f>+L24-N24</f>
        <v>898874200</v>
      </c>
      <c r="Q24" s="21"/>
      <c r="R24" s="32"/>
      <c r="U24" s="20"/>
    </row>
    <row r="25" spans="2:21" s="17" customFormat="1" ht="12" customHeight="1" x14ac:dyDescent="0.25">
      <c r="C25" s="8" t="s">
        <v>9</v>
      </c>
      <c r="D25" s="8"/>
      <c r="E25" s="23">
        <v>1200000000</v>
      </c>
      <c r="F25" s="23"/>
      <c r="G25" s="23">
        <v>1200000000</v>
      </c>
      <c r="H25" s="24"/>
      <c r="I25" s="24"/>
      <c r="J25" s="23">
        <f>+L25-G25</f>
        <v>0</v>
      </c>
      <c r="K25" s="25"/>
      <c r="L25" s="23">
        <v>1200000000</v>
      </c>
      <c r="M25" s="21"/>
      <c r="N25" s="24">
        <v>420246000</v>
      </c>
      <c r="P25" s="24">
        <f>+L25-N25</f>
        <v>779754000</v>
      </c>
      <c r="Q25" s="21"/>
      <c r="R25" s="32"/>
      <c r="U25" s="20"/>
    </row>
    <row r="26" spans="2:21" s="17" customFormat="1" ht="12" customHeight="1" x14ac:dyDescent="0.25">
      <c r="C26" s="8" t="s">
        <v>9</v>
      </c>
      <c r="D26" s="8"/>
      <c r="E26" s="23">
        <v>665394050.15999997</v>
      </c>
      <c r="F26" s="23"/>
      <c r="G26" s="23">
        <v>637014515</v>
      </c>
      <c r="H26" s="24"/>
      <c r="I26" s="24"/>
      <c r="J26" s="23">
        <f>+L26-G26</f>
        <v>0</v>
      </c>
      <c r="K26" s="25"/>
      <c r="L26" s="23">
        <v>637014515</v>
      </c>
      <c r="M26" s="21"/>
      <c r="N26" s="24">
        <v>0</v>
      </c>
      <c r="P26" s="24">
        <f>+L26-N26</f>
        <v>637014515</v>
      </c>
      <c r="Q26" s="21"/>
      <c r="R26" s="33"/>
      <c r="U26" s="20"/>
    </row>
    <row r="27" spans="2:21" s="17" customFormat="1" ht="12" customHeight="1" x14ac:dyDescent="0.25">
      <c r="C27" s="8" t="s">
        <v>9</v>
      </c>
      <c r="D27" s="8"/>
      <c r="E27" s="23">
        <v>1020000000</v>
      </c>
      <c r="F27" s="23"/>
      <c r="G27" s="29">
        <v>1020000000</v>
      </c>
      <c r="H27" s="24"/>
      <c r="I27" s="24"/>
      <c r="J27" s="29">
        <f>+L27-G27</f>
        <v>0</v>
      </c>
      <c r="K27" s="25"/>
      <c r="L27" s="29">
        <v>1020000000</v>
      </c>
      <c r="M27" s="21"/>
      <c r="N27" s="30">
        <f>133870000+133870000+73628720</f>
        <v>341368720</v>
      </c>
      <c r="P27" s="30">
        <f>+L27-N27</f>
        <v>678631280</v>
      </c>
      <c r="Q27" s="21"/>
      <c r="R27" s="32"/>
      <c r="U27" s="20"/>
    </row>
    <row r="28" spans="2:21" x14ac:dyDescent="0.2">
      <c r="C28" s="8"/>
      <c r="E28" s="23"/>
      <c r="G28" s="23">
        <f>SUM(G24:G27)</f>
        <v>4257014515</v>
      </c>
      <c r="J28" s="23">
        <f>SUM(J24:J27)</f>
        <v>0</v>
      </c>
      <c r="L28" s="23">
        <f>SUM(L24:L27)</f>
        <v>4257014515</v>
      </c>
      <c r="N28" s="23">
        <f>SUM(N24:N27)</f>
        <v>1262740520</v>
      </c>
      <c r="P28" s="23">
        <f>SUM(P24:P27)</f>
        <v>2994273995</v>
      </c>
      <c r="R28" s="11"/>
      <c r="S28" s="11"/>
      <c r="T28" s="8"/>
      <c r="U28" s="20"/>
    </row>
    <row r="29" spans="2:21" ht="24.75" customHeight="1" outlineLevel="1" x14ac:dyDescent="0.25">
      <c r="B29" s="22" t="s">
        <v>10</v>
      </c>
      <c r="C29" s="8"/>
      <c r="J29" s="23"/>
      <c r="R29" s="31"/>
    </row>
    <row r="30" spans="2:21" s="17" customFormat="1" ht="12" customHeight="1" outlineLevel="1" x14ac:dyDescent="0.25">
      <c r="C30" s="8" t="s">
        <v>11</v>
      </c>
      <c r="D30" s="8"/>
      <c r="E30" s="23">
        <v>1000000000</v>
      </c>
      <c r="F30" s="23"/>
      <c r="G30" s="23">
        <v>1000000000</v>
      </c>
      <c r="H30" s="24"/>
      <c r="I30" s="24"/>
      <c r="J30" s="23">
        <f>+L30-G30</f>
        <v>0</v>
      </c>
      <c r="K30" s="25"/>
      <c r="L30" s="23">
        <v>1000000000</v>
      </c>
      <c r="M30" s="21"/>
      <c r="N30" s="24"/>
      <c r="P30" s="24"/>
      <c r="Q30" s="21"/>
      <c r="R30" s="32"/>
      <c r="U30" s="20"/>
    </row>
    <row r="31" spans="2:21" s="8" customFormat="1" ht="14.25" customHeight="1" x14ac:dyDescent="0.2">
      <c r="C31" s="8" t="s">
        <v>7</v>
      </c>
      <c r="E31" s="23">
        <v>1000000000</v>
      </c>
      <c r="F31" s="23"/>
      <c r="G31" s="24">
        <v>0</v>
      </c>
      <c r="H31" s="24"/>
      <c r="I31" s="24"/>
      <c r="J31" s="23">
        <f>+L31-G31</f>
        <v>834000000</v>
      </c>
      <c r="K31" s="25"/>
      <c r="L31" s="24">
        <v>834000000</v>
      </c>
      <c r="M31" s="24"/>
      <c r="N31" s="24"/>
    </row>
    <row r="32" spans="2:21" s="8" customFormat="1" ht="14.25" customHeight="1" x14ac:dyDescent="0.2">
      <c r="E32" s="23"/>
      <c r="F32" s="23"/>
      <c r="G32" s="24"/>
      <c r="H32" s="24"/>
      <c r="I32" s="24"/>
      <c r="J32" s="23"/>
      <c r="K32" s="25"/>
      <c r="L32" s="24"/>
      <c r="M32" s="24"/>
      <c r="N32" s="24"/>
    </row>
    <row r="33" spans="1:23" s="8" customFormat="1" ht="15" customHeight="1" x14ac:dyDescent="0.25">
      <c r="B33" s="22" t="s">
        <v>12</v>
      </c>
      <c r="E33" s="24"/>
      <c r="F33" s="24"/>
      <c r="G33" s="34"/>
      <c r="H33" s="24"/>
      <c r="I33" s="24"/>
      <c r="J33" s="35"/>
      <c r="K33" s="24"/>
      <c r="L33" s="23"/>
      <c r="M33" s="36"/>
      <c r="R33" s="23"/>
      <c r="T33" s="28"/>
      <c r="U33" s="20"/>
      <c r="W33" s="37"/>
    </row>
    <row r="34" spans="1:23" s="8" customFormat="1" ht="5.25" customHeight="1" x14ac:dyDescent="0.2">
      <c r="E34" s="38"/>
      <c r="F34" s="38"/>
      <c r="G34" s="39"/>
      <c r="H34" s="24"/>
      <c r="I34" s="24"/>
      <c r="J34" s="40"/>
      <c r="K34" s="24"/>
      <c r="L34" s="40"/>
      <c r="M34" s="41"/>
      <c r="W34" s="37"/>
    </row>
    <row r="35" spans="1:23" s="8" customFormat="1" x14ac:dyDescent="0.2">
      <c r="B35" s="8" t="s">
        <v>13</v>
      </c>
      <c r="C35" s="10"/>
      <c r="E35" s="24"/>
      <c r="F35" s="24"/>
      <c r="G35" s="34"/>
      <c r="H35" s="24"/>
      <c r="I35" s="24"/>
      <c r="J35" s="35"/>
      <c r="K35" s="24"/>
      <c r="L35" s="24"/>
      <c r="M35" s="36"/>
      <c r="R35" s="23"/>
      <c r="T35" s="1"/>
      <c r="U35" s="20"/>
      <c r="W35" s="37"/>
    </row>
    <row r="36" spans="1:23" s="8" customFormat="1" ht="6" customHeight="1" x14ac:dyDescent="0.2">
      <c r="B36" s="10"/>
      <c r="C36" s="10"/>
      <c r="E36" s="24"/>
      <c r="F36" s="24"/>
      <c r="G36" s="34"/>
      <c r="H36" s="24"/>
      <c r="I36" s="24"/>
      <c r="J36" s="35"/>
      <c r="K36" s="24"/>
      <c r="L36" s="24"/>
      <c r="M36" s="36"/>
      <c r="S36" s="3"/>
      <c r="W36" s="37"/>
    </row>
    <row r="37" spans="1:23" s="8" customFormat="1" x14ac:dyDescent="0.2">
      <c r="B37" s="10"/>
      <c r="C37" s="8" t="s">
        <v>14</v>
      </c>
      <c r="E37" s="24"/>
      <c r="F37" s="24"/>
      <c r="G37" s="34"/>
      <c r="H37" s="34"/>
      <c r="I37" s="34"/>
      <c r="J37" s="34"/>
      <c r="K37" s="34"/>
      <c r="L37" s="35"/>
      <c r="M37" s="36"/>
      <c r="R37" s="23"/>
      <c r="S37" s="11"/>
      <c r="U37" s="20"/>
      <c r="W37" s="37"/>
    </row>
    <row r="38" spans="1:23" s="8" customFormat="1" outlineLevel="1" x14ac:dyDescent="0.2">
      <c r="A38" s="43" t="s">
        <v>15</v>
      </c>
      <c r="B38" s="10"/>
      <c r="C38" s="8" t="s">
        <v>7</v>
      </c>
      <c r="E38" s="24"/>
      <c r="F38" s="24"/>
      <c r="G38" s="23">
        <v>352115076.96000051</v>
      </c>
      <c r="H38" s="23"/>
      <c r="I38" s="23"/>
      <c r="J38" s="23">
        <f>+L38-G38</f>
        <v>-2667538.4599999785</v>
      </c>
      <c r="K38" s="34"/>
      <c r="L38" s="42">
        <v>349447538.50000054</v>
      </c>
      <c r="M38" s="36"/>
      <c r="N38" s="24"/>
      <c r="P38" s="24"/>
      <c r="R38" s="24"/>
    </row>
    <row r="39" spans="1:23" s="8" customFormat="1" outlineLevel="1" x14ac:dyDescent="0.2">
      <c r="A39" s="43" t="s">
        <v>16</v>
      </c>
      <c r="B39" s="10"/>
      <c r="C39" s="8" t="s">
        <v>7</v>
      </c>
      <c r="E39" s="24"/>
      <c r="F39" s="24"/>
      <c r="G39" s="29">
        <v>349447538.50000054</v>
      </c>
      <c r="H39" s="24"/>
      <c r="I39" s="24"/>
      <c r="J39" s="44">
        <f>+L39-G39</f>
        <v>-2667538.4599999785</v>
      </c>
      <c r="K39" s="24"/>
      <c r="L39" s="30">
        <v>346780000.04000056</v>
      </c>
      <c r="M39" s="36"/>
      <c r="N39" s="45"/>
      <c r="R39" s="24"/>
      <c r="S39" s="11"/>
    </row>
    <row r="40" spans="1:23" s="8" customFormat="1" ht="6" customHeight="1" outlineLevel="1" x14ac:dyDescent="0.2">
      <c r="B40" s="10"/>
      <c r="C40" s="46"/>
      <c r="E40" s="24"/>
      <c r="F40" s="24"/>
      <c r="G40" s="23"/>
      <c r="H40" s="24"/>
      <c r="I40" s="24"/>
      <c r="J40" s="42"/>
      <c r="K40" s="24"/>
      <c r="L40" s="24"/>
      <c r="M40" s="36"/>
      <c r="N40" s="45"/>
      <c r="S40" s="11"/>
    </row>
    <row r="41" spans="1:23" s="8" customFormat="1" outlineLevel="1" x14ac:dyDescent="0.2">
      <c r="B41" s="10"/>
      <c r="C41" s="46"/>
      <c r="D41" s="47" t="s">
        <v>17</v>
      </c>
      <c r="E41" s="24"/>
      <c r="F41" s="24"/>
      <c r="G41" s="23">
        <f>SUM(G38:G39)</f>
        <v>701562615.46000099</v>
      </c>
      <c r="H41" s="24"/>
      <c r="I41" s="24"/>
      <c r="J41" s="23">
        <f>SUM(J38:J39)</f>
        <v>-5335076.9199999571</v>
      </c>
      <c r="K41" s="24"/>
      <c r="L41" s="23">
        <f>SUM(L38:L39)</f>
        <v>696227538.54000115</v>
      </c>
      <c r="M41" s="36"/>
      <c r="N41" s="45"/>
      <c r="R41" s="24"/>
      <c r="S41" s="11"/>
    </row>
    <row r="42" spans="1:23" ht="28.5" customHeight="1" x14ac:dyDescent="0.2">
      <c r="A42" s="118" t="s">
        <v>18</v>
      </c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R42" s="24"/>
      <c r="S42" s="1"/>
    </row>
    <row r="43" spans="1:23" ht="23.25" x14ac:dyDescent="0.35">
      <c r="A43" s="48" t="s">
        <v>19</v>
      </c>
      <c r="E43" s="49"/>
      <c r="F43" s="49"/>
      <c r="N43" s="49"/>
      <c r="P43" s="50"/>
      <c r="R43" s="50"/>
      <c r="S43" s="1"/>
    </row>
    <row r="44" spans="1:23" ht="23.25" outlineLevel="1" x14ac:dyDescent="0.35">
      <c r="A44" s="48" t="s">
        <v>20</v>
      </c>
      <c r="E44" s="51"/>
      <c r="F44" s="51"/>
      <c r="N44" s="52"/>
      <c r="R44" s="1"/>
      <c r="S44" s="1"/>
    </row>
    <row r="45" spans="1:23" ht="15" x14ac:dyDescent="0.25">
      <c r="A45" s="119"/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R45" s="1"/>
      <c r="S45" s="1"/>
    </row>
    <row r="46" spans="1:23" x14ac:dyDescent="0.2">
      <c r="J46" s="53"/>
      <c r="K46" s="53"/>
      <c r="L46" s="53"/>
      <c r="M46" s="53"/>
      <c r="N46" s="53"/>
    </row>
    <row r="47" spans="1:23" x14ac:dyDescent="0.2">
      <c r="J47" s="53"/>
      <c r="K47" s="53"/>
      <c r="L47" s="53"/>
      <c r="M47" s="53"/>
      <c r="N47" s="53"/>
    </row>
    <row r="48" spans="1:23" x14ac:dyDescent="0.2">
      <c r="J48" s="53"/>
      <c r="K48" s="53"/>
      <c r="L48" s="53"/>
      <c r="M48" s="53"/>
      <c r="N48" s="53"/>
    </row>
    <row r="49" spans="10:14" x14ac:dyDescent="0.2">
      <c r="J49" s="53"/>
      <c r="K49" s="53"/>
      <c r="L49" s="53"/>
      <c r="M49" s="53"/>
      <c r="N49" s="53"/>
    </row>
    <row r="50" spans="10:14" x14ac:dyDescent="0.2">
      <c r="N50" s="54"/>
    </row>
  </sheetData>
  <mergeCells count="13">
    <mergeCell ref="P8:P9"/>
    <mergeCell ref="A42:P42"/>
    <mergeCell ref="A45:P45"/>
    <mergeCell ref="B1:P1"/>
    <mergeCell ref="B2:P2"/>
    <mergeCell ref="B3:P3"/>
    <mergeCell ref="B4:P4"/>
    <mergeCell ref="E6:P6"/>
    <mergeCell ref="E8:E9"/>
    <mergeCell ref="G8:G9"/>
    <mergeCell ref="J8:J9"/>
    <mergeCell ref="L8:L9"/>
    <mergeCell ref="N8:N9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1" tint="0.499984740745262"/>
    <pageSetUpPr fitToPage="1"/>
  </sheetPr>
  <dimension ref="A1:W51"/>
  <sheetViews>
    <sheetView showGridLines="0" topLeftCell="E1" zoomScale="80" zoomScaleNormal="80" workbookViewId="0">
      <selection activeCell="G15" sqref="G15:G21"/>
    </sheetView>
  </sheetViews>
  <sheetFormatPr baseColWidth="10" defaultColWidth="11.42578125" defaultRowHeight="12.75" outlineLevelRow="1" x14ac:dyDescent="0.2"/>
  <cols>
    <col min="1" max="1" width="1.85546875" style="1" customWidth="1"/>
    <col min="2" max="2" width="2.7109375" style="1" customWidth="1"/>
    <col min="3" max="3" width="15.7109375" style="1" customWidth="1"/>
    <col min="4" max="4" width="12.5703125" style="1" customWidth="1"/>
    <col min="5" max="5" width="17.7109375" style="1" customWidth="1"/>
    <col min="6" max="6" width="1.28515625" style="1" customWidth="1"/>
    <col min="7" max="7" width="17.7109375" style="1" customWidth="1"/>
    <col min="8" max="9" width="2.42578125" style="1" customWidth="1"/>
    <col min="10" max="10" width="18.85546875" style="1" customWidth="1"/>
    <col min="11" max="11" width="2.42578125" style="1" customWidth="1"/>
    <col min="12" max="12" width="19.140625" style="1" customWidth="1"/>
    <col min="13" max="13" width="1.7109375" style="1" customWidth="1"/>
    <col min="14" max="14" width="17.140625" style="1" customWidth="1"/>
    <col min="15" max="15" width="2.28515625" style="1" customWidth="1"/>
    <col min="16" max="17" width="18.7109375" style="1" customWidth="1"/>
    <col min="18" max="18" width="17.5703125" style="3" bestFit="1" customWidth="1"/>
    <col min="19" max="19" width="16.5703125" style="3" bestFit="1" customWidth="1"/>
    <col min="20" max="20" width="16" style="1" bestFit="1" customWidth="1"/>
    <col min="21" max="21" width="18.7109375" style="1" customWidth="1"/>
    <col min="22" max="16384" width="11.42578125" style="1"/>
  </cols>
  <sheetData>
    <row r="1" spans="2:21" ht="26.25" x14ac:dyDescent="0.4">
      <c r="B1" s="120" t="s">
        <v>0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2"/>
    </row>
    <row r="2" spans="2:21" ht="21" x14ac:dyDescent="0.35">
      <c r="B2" s="121" t="s">
        <v>1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4"/>
    </row>
    <row r="3" spans="2:21" ht="15.75" x14ac:dyDescent="0.25">
      <c r="B3" s="122" t="s">
        <v>26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5"/>
    </row>
    <row r="4" spans="2:21" ht="15.75" customHeight="1" x14ac:dyDescent="0.2">
      <c r="B4" s="123" t="s">
        <v>2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6"/>
      <c r="R4" s="7"/>
      <c r="S4" s="7"/>
    </row>
    <row r="5" spans="2:21" s="8" customFormat="1" ht="11.25" customHeight="1" thickBot="1" x14ac:dyDescent="0.25">
      <c r="C5" s="9"/>
      <c r="I5" s="10"/>
      <c r="J5" s="10"/>
      <c r="K5" s="10"/>
      <c r="L5" s="10"/>
      <c r="M5" s="10"/>
      <c r="N5" s="10"/>
      <c r="R5" s="11"/>
      <c r="S5" s="11"/>
    </row>
    <row r="6" spans="2:21" s="8" customFormat="1" ht="18" customHeight="1" thickTop="1" thickBot="1" x14ac:dyDescent="0.25">
      <c r="C6" s="10"/>
      <c r="D6" s="10"/>
      <c r="E6" s="124" t="s">
        <v>3</v>
      </c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"/>
      <c r="S6" s="11"/>
    </row>
    <row r="7" spans="2:21" s="8" customFormat="1" ht="13.5" thickTop="1" x14ac:dyDescent="0.2">
      <c r="C7" s="10"/>
      <c r="D7" s="10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1"/>
      <c r="S7" s="11"/>
    </row>
    <row r="8" spans="2:21" s="8" customFormat="1" ht="15" customHeight="1" x14ac:dyDescent="0.2">
      <c r="E8" s="125" t="s">
        <v>4</v>
      </c>
      <c r="F8" s="13"/>
      <c r="G8" s="116" t="s">
        <v>22</v>
      </c>
      <c r="H8" s="14"/>
      <c r="I8" s="15"/>
      <c r="J8" s="125" t="s">
        <v>5</v>
      </c>
      <c r="L8" s="116" t="s">
        <v>27</v>
      </c>
      <c r="N8" s="116" t="s">
        <v>28</v>
      </c>
      <c r="P8" s="116" t="s">
        <v>29</v>
      </c>
      <c r="Q8" s="16"/>
      <c r="R8" s="11"/>
      <c r="S8" s="11"/>
    </row>
    <row r="9" spans="2:21" s="17" customFormat="1" ht="27" customHeight="1" x14ac:dyDescent="0.2">
      <c r="C9" s="13"/>
      <c r="E9" s="126"/>
      <c r="F9" s="13"/>
      <c r="G9" s="117"/>
      <c r="H9" s="18"/>
      <c r="J9" s="126"/>
      <c r="L9" s="117"/>
      <c r="M9" s="16"/>
      <c r="N9" s="117"/>
      <c r="P9" s="117"/>
      <c r="Q9" s="16"/>
      <c r="R9" s="11"/>
      <c r="S9" s="19"/>
      <c r="U9" s="20"/>
    </row>
    <row r="10" spans="2:21" s="17" customFormat="1" ht="7.5" customHeight="1" x14ac:dyDescent="0.25">
      <c r="C10" s="13"/>
      <c r="E10" s="13"/>
      <c r="F10" s="13"/>
      <c r="G10" s="16"/>
      <c r="J10" s="13"/>
      <c r="L10" s="21"/>
      <c r="M10" s="21"/>
      <c r="N10" s="21"/>
      <c r="P10" s="21"/>
      <c r="Q10" s="16"/>
      <c r="U10" s="20"/>
    </row>
    <row r="11" spans="2:21" s="8" customFormat="1" ht="15" x14ac:dyDescent="0.25">
      <c r="B11" s="22" t="s">
        <v>6</v>
      </c>
      <c r="E11" s="23"/>
      <c r="F11" s="23"/>
      <c r="G11" s="24"/>
      <c r="H11" s="24"/>
      <c r="I11" s="24"/>
      <c r="J11" s="23"/>
      <c r="K11" s="25"/>
      <c r="L11" s="24"/>
      <c r="M11" s="24"/>
      <c r="N11" s="24"/>
      <c r="R11" s="11"/>
      <c r="S11" s="19"/>
      <c r="U11" s="20"/>
    </row>
    <row r="12" spans="2:21" s="8" customFormat="1" ht="6" customHeight="1" x14ac:dyDescent="0.2">
      <c r="E12" s="23"/>
      <c r="F12" s="23"/>
      <c r="G12" s="24"/>
      <c r="H12" s="24"/>
      <c r="I12" s="24"/>
      <c r="J12" s="23"/>
      <c r="K12" s="25"/>
      <c r="L12" s="24"/>
      <c r="M12" s="24"/>
      <c r="N12" s="24"/>
      <c r="S12" s="11"/>
      <c r="U12" s="20"/>
    </row>
    <row r="13" spans="2:21" s="17" customFormat="1" ht="12" customHeight="1" x14ac:dyDescent="0.2">
      <c r="C13" s="8" t="s">
        <v>7</v>
      </c>
      <c r="D13" s="8"/>
      <c r="E13" s="23">
        <v>1160000000</v>
      </c>
      <c r="F13" s="23"/>
      <c r="G13" s="24">
        <v>992421897.99999964</v>
      </c>
      <c r="H13" s="24"/>
      <c r="I13" s="24"/>
      <c r="J13" s="23">
        <f t="shared" ref="J13:J21" si="0">+L13-G13</f>
        <v>-1579169.6399996281</v>
      </c>
      <c r="K13" s="25"/>
      <c r="L13" s="24">
        <v>990842728.36000001</v>
      </c>
      <c r="M13" s="21"/>
      <c r="N13" s="26"/>
      <c r="P13" s="24"/>
      <c r="Q13" s="21"/>
      <c r="R13" s="27"/>
      <c r="U13" s="20"/>
    </row>
    <row r="14" spans="2:21" s="8" customFormat="1" x14ac:dyDescent="0.2">
      <c r="C14" s="8" t="s">
        <v>7</v>
      </c>
      <c r="E14" s="23">
        <v>5000000000</v>
      </c>
      <c r="F14" s="23"/>
      <c r="G14" s="24">
        <v>4703229724.46</v>
      </c>
      <c r="H14" s="24"/>
      <c r="I14" s="24"/>
      <c r="J14" s="23">
        <f t="shared" si="0"/>
        <v>-7483911.4400005341</v>
      </c>
      <c r="K14" s="25"/>
      <c r="L14" s="24">
        <v>4695745813.0199995</v>
      </c>
      <c r="M14" s="24"/>
      <c r="N14" s="26"/>
      <c r="P14" s="24"/>
      <c r="Q14" s="24"/>
    </row>
    <row r="15" spans="2:21" s="8" customFormat="1" x14ac:dyDescent="0.2">
      <c r="C15" s="8" t="s">
        <v>7</v>
      </c>
      <c r="E15" s="23">
        <v>1781065000</v>
      </c>
      <c r="F15" s="23"/>
      <c r="G15" s="24">
        <v>1701311462.3400002</v>
      </c>
      <c r="H15" s="24"/>
      <c r="I15" s="24"/>
      <c r="J15" s="23">
        <f t="shared" si="0"/>
        <v>-2506169.6600000858</v>
      </c>
      <c r="K15" s="25"/>
      <c r="L15" s="24">
        <v>1698805292.6800001</v>
      </c>
      <c r="M15" s="24"/>
      <c r="N15" s="26"/>
      <c r="P15" s="24"/>
      <c r="Q15" s="24"/>
      <c r="R15" s="11"/>
      <c r="S15" s="11"/>
      <c r="T15" s="11"/>
      <c r="U15" s="20"/>
    </row>
    <row r="16" spans="2:21" s="8" customFormat="1" x14ac:dyDescent="0.2">
      <c r="C16" s="8" t="s">
        <v>7</v>
      </c>
      <c r="E16" s="23">
        <v>2117321428.5699999</v>
      </c>
      <c r="F16" s="23"/>
      <c r="G16" s="24">
        <v>2010985265.7900002</v>
      </c>
      <c r="H16" s="24"/>
      <c r="I16" s="24"/>
      <c r="J16" s="23">
        <f t="shared" si="0"/>
        <v>-2962344.2599999905</v>
      </c>
      <c r="K16" s="25"/>
      <c r="L16" s="24">
        <v>2008022921.5300002</v>
      </c>
      <c r="M16" s="24"/>
      <c r="N16" s="26"/>
      <c r="P16" s="24"/>
      <c r="Q16" s="24"/>
      <c r="R16" s="11"/>
      <c r="S16" s="11"/>
      <c r="T16" s="19"/>
      <c r="U16" s="20"/>
    </row>
    <row r="17" spans="2:21" s="8" customFormat="1" x14ac:dyDescent="0.2">
      <c r="C17" s="8" t="s">
        <v>7</v>
      </c>
      <c r="E17" s="23">
        <v>1380000000</v>
      </c>
      <c r="G17" s="24">
        <v>1368096249.8700001</v>
      </c>
      <c r="J17" s="23">
        <f t="shared" si="0"/>
        <v>-2015316.6399998665</v>
      </c>
      <c r="L17" s="24">
        <v>1366080933.2300003</v>
      </c>
      <c r="M17" s="24"/>
      <c r="N17" s="26"/>
      <c r="P17" s="24"/>
      <c r="Q17" s="24"/>
      <c r="R17" s="19"/>
      <c r="S17" s="19"/>
      <c r="T17" s="19"/>
      <c r="U17" s="20"/>
    </row>
    <row r="18" spans="2:21" s="8" customFormat="1" x14ac:dyDescent="0.2">
      <c r="C18" s="8" t="s">
        <v>7</v>
      </c>
      <c r="E18" s="23">
        <v>4500000000</v>
      </c>
      <c r="G18" s="24">
        <v>4461183423.5300007</v>
      </c>
      <c r="J18" s="23">
        <f t="shared" si="0"/>
        <v>-6571684.7100000381</v>
      </c>
      <c r="L18" s="24">
        <v>4454611738.8200006</v>
      </c>
      <c r="M18" s="24"/>
      <c r="N18" s="26"/>
      <c r="P18" s="24"/>
      <c r="R18" s="19"/>
      <c r="S18" s="19"/>
      <c r="T18" s="17"/>
      <c r="U18" s="20"/>
    </row>
    <row r="19" spans="2:21" x14ac:dyDescent="0.2">
      <c r="C19" s="8" t="s">
        <v>7</v>
      </c>
      <c r="E19" s="23">
        <v>1400000000</v>
      </c>
      <c r="G19" s="24">
        <v>1380222328.6799998</v>
      </c>
      <c r="J19" s="23">
        <f t="shared" si="0"/>
        <v>-3348379.2699999809</v>
      </c>
      <c r="L19" s="24">
        <v>1376873949.4099998</v>
      </c>
      <c r="N19" s="26"/>
      <c r="P19" s="24"/>
      <c r="R19" s="11"/>
      <c r="S19" s="11"/>
      <c r="T19" s="28"/>
      <c r="U19" s="20"/>
    </row>
    <row r="20" spans="2:21" x14ac:dyDescent="0.2">
      <c r="C20" s="8" t="s">
        <v>7</v>
      </c>
      <c r="E20" s="23">
        <v>1995143736.0699999</v>
      </c>
      <c r="G20" s="24">
        <v>1993920044.8899999</v>
      </c>
      <c r="J20" s="23">
        <f t="shared" si="0"/>
        <v>-2495313.1100001335</v>
      </c>
      <c r="L20" s="24">
        <v>1991424731.7799997</v>
      </c>
      <c r="N20" s="26"/>
      <c r="P20" s="24"/>
      <c r="R20" s="11"/>
      <c r="S20" s="11"/>
      <c r="T20" s="28"/>
      <c r="U20" s="20"/>
    </row>
    <row r="21" spans="2:21" x14ac:dyDescent="0.2">
      <c r="C21" s="8" t="s">
        <v>7</v>
      </c>
      <c r="E21" s="23">
        <v>1000000000</v>
      </c>
      <c r="G21" s="30">
        <v>999386665.14999998</v>
      </c>
      <c r="J21" s="29">
        <f t="shared" si="0"/>
        <v>-1250693.4100000858</v>
      </c>
      <c r="L21" s="30">
        <v>998135971.73999989</v>
      </c>
      <c r="N21" s="26"/>
      <c r="P21" s="24"/>
      <c r="R21" s="26"/>
      <c r="S21" s="26"/>
      <c r="T21" s="28"/>
      <c r="U21" s="20"/>
    </row>
    <row r="22" spans="2:21" x14ac:dyDescent="0.2">
      <c r="C22" s="8"/>
      <c r="E22" s="23"/>
      <c r="G22" s="23">
        <f>SUM(G13:G21)</f>
        <v>19610757062.710003</v>
      </c>
      <c r="J22" s="23">
        <f>SUM(J13:J21)</f>
        <v>-30212982.140000343</v>
      </c>
      <c r="L22" s="23">
        <f>SUM(L13:L21)</f>
        <v>19580544080.57</v>
      </c>
      <c r="N22" s="23"/>
      <c r="P22" s="23"/>
      <c r="R22" s="11"/>
      <c r="S22" s="11"/>
      <c r="T22" s="8"/>
      <c r="U22" s="20"/>
    </row>
    <row r="23" spans="2:21" ht="24.75" customHeight="1" x14ac:dyDescent="0.25">
      <c r="B23" s="22" t="s">
        <v>8</v>
      </c>
      <c r="C23" s="8"/>
      <c r="J23" s="23"/>
      <c r="R23" s="31"/>
    </row>
    <row r="24" spans="2:21" s="17" customFormat="1" ht="12" customHeight="1" x14ac:dyDescent="0.25">
      <c r="C24" s="8" t="s">
        <v>9</v>
      </c>
      <c r="D24" s="8"/>
      <c r="E24" s="23">
        <v>1400000000</v>
      </c>
      <c r="F24" s="23"/>
      <c r="G24" s="23">
        <v>1400000000</v>
      </c>
      <c r="H24" s="24"/>
      <c r="I24" s="24"/>
      <c r="J24" s="23">
        <f>+L24-G24</f>
        <v>0</v>
      </c>
      <c r="K24" s="25"/>
      <c r="L24" s="23">
        <v>1400000000</v>
      </c>
      <c r="M24" s="21"/>
      <c r="N24" s="24">
        <v>474643400</v>
      </c>
      <c r="P24" s="24">
        <f>+L24-N24</f>
        <v>925356600</v>
      </c>
      <c r="Q24" s="21"/>
      <c r="R24" s="32"/>
      <c r="U24" s="20"/>
    </row>
    <row r="25" spans="2:21" s="17" customFormat="1" ht="12" customHeight="1" x14ac:dyDescent="0.25">
      <c r="C25" s="8" t="s">
        <v>9</v>
      </c>
      <c r="D25" s="8"/>
      <c r="E25" s="23">
        <v>1200000000</v>
      </c>
      <c r="F25" s="23"/>
      <c r="G25" s="23">
        <v>1200000000</v>
      </c>
      <c r="H25" s="24"/>
      <c r="I25" s="24"/>
      <c r="J25" s="23">
        <f>+L25-G25</f>
        <v>0</v>
      </c>
      <c r="K25" s="25"/>
      <c r="L25" s="23">
        <v>1200000000</v>
      </c>
      <c r="M25" s="21"/>
      <c r="N25" s="24">
        <v>398134800</v>
      </c>
      <c r="P25" s="24">
        <f>+L25-N25</f>
        <v>801865200</v>
      </c>
      <c r="Q25" s="21"/>
      <c r="R25" s="32"/>
      <c r="U25" s="20"/>
    </row>
    <row r="26" spans="2:21" s="17" customFormat="1" ht="12" customHeight="1" x14ac:dyDescent="0.25">
      <c r="C26" s="8" t="s">
        <v>9</v>
      </c>
      <c r="D26" s="8"/>
      <c r="E26" s="23">
        <v>665394050.15999997</v>
      </c>
      <c r="F26" s="23"/>
      <c r="G26" s="23">
        <v>637014515</v>
      </c>
      <c r="H26" s="24"/>
      <c r="I26" s="24"/>
      <c r="J26" s="23">
        <f>+L26-G26</f>
        <v>0</v>
      </c>
      <c r="K26" s="25"/>
      <c r="L26" s="23">
        <v>637014515</v>
      </c>
      <c r="M26" s="21"/>
      <c r="N26" s="24">
        <v>0</v>
      </c>
      <c r="P26" s="24">
        <f>+L26-N26</f>
        <v>637014515</v>
      </c>
      <c r="Q26" s="21"/>
      <c r="R26" s="33"/>
      <c r="U26" s="20"/>
    </row>
    <row r="27" spans="2:21" s="17" customFormat="1" ht="12" customHeight="1" x14ac:dyDescent="0.25">
      <c r="C27" s="8" t="s">
        <v>9</v>
      </c>
      <c r="D27" s="8"/>
      <c r="E27" s="23">
        <v>1020000000</v>
      </c>
      <c r="F27" s="23"/>
      <c r="G27" s="29">
        <v>1020000000</v>
      </c>
      <c r="H27" s="24"/>
      <c r="I27" s="24"/>
      <c r="J27" s="29">
        <f>+L27-G27</f>
        <v>0</v>
      </c>
      <c r="K27" s="25"/>
      <c r="L27" s="29">
        <v>1020000000</v>
      </c>
      <c r="M27" s="21"/>
      <c r="N27" s="30">
        <f>126894400+126894400+69792140</f>
        <v>323580940</v>
      </c>
      <c r="P27" s="30">
        <f>+L27-N27</f>
        <v>696419060</v>
      </c>
      <c r="Q27" s="21"/>
      <c r="R27" s="32"/>
      <c r="U27" s="20"/>
    </row>
    <row r="28" spans="2:21" x14ac:dyDescent="0.2">
      <c r="C28" s="8"/>
      <c r="E28" s="23"/>
      <c r="G28" s="23">
        <f>SUM(G24:G27)</f>
        <v>4257014515</v>
      </c>
      <c r="J28" s="23">
        <f>SUM(J24:J27)</f>
        <v>0</v>
      </c>
      <c r="L28" s="23">
        <f>SUM(L24:L27)</f>
        <v>4257014515</v>
      </c>
      <c r="N28" s="23">
        <f>SUM(N24:N27)</f>
        <v>1196359140</v>
      </c>
      <c r="P28" s="23">
        <f>SUM(P24:P27)</f>
        <v>3060655375</v>
      </c>
      <c r="R28" s="11"/>
      <c r="S28" s="11"/>
      <c r="T28" s="8"/>
      <c r="U28" s="20"/>
    </row>
    <row r="29" spans="2:21" ht="24.75" customHeight="1" outlineLevel="1" x14ac:dyDescent="0.25">
      <c r="B29" s="22" t="s">
        <v>10</v>
      </c>
      <c r="C29" s="8"/>
      <c r="J29" s="23"/>
      <c r="R29" s="31"/>
    </row>
    <row r="30" spans="2:21" s="17" customFormat="1" ht="12" customHeight="1" outlineLevel="1" x14ac:dyDescent="0.2">
      <c r="C30" s="8" t="s">
        <v>31</v>
      </c>
      <c r="D30" s="8"/>
      <c r="E30" s="23">
        <v>1000000000</v>
      </c>
      <c r="F30" s="23"/>
      <c r="G30" s="23">
        <v>1000000000</v>
      </c>
      <c r="H30" s="24"/>
      <c r="I30" s="24"/>
      <c r="J30" s="23">
        <f>+L30-G30</f>
        <v>0</v>
      </c>
      <c r="K30" s="25"/>
      <c r="L30" s="23">
        <v>1000000000</v>
      </c>
      <c r="M30" s="21"/>
      <c r="N30" s="24"/>
      <c r="P30" s="24"/>
      <c r="Q30" s="21"/>
      <c r="R30" s="32"/>
      <c r="U30" s="20"/>
    </row>
    <row r="31" spans="2:21" s="8" customFormat="1" ht="14.25" customHeight="1" x14ac:dyDescent="0.2">
      <c r="C31" s="8" t="s">
        <v>32</v>
      </c>
      <c r="E31" s="23">
        <v>1000000000</v>
      </c>
      <c r="F31" s="23"/>
      <c r="G31" s="24">
        <v>0</v>
      </c>
      <c r="H31" s="24"/>
      <c r="I31" s="24"/>
      <c r="J31" s="23">
        <f>+L31-G31</f>
        <v>668000000</v>
      </c>
      <c r="K31" s="25"/>
      <c r="L31" s="24">
        <v>668000000</v>
      </c>
      <c r="M31" s="24"/>
      <c r="N31" s="24"/>
    </row>
    <row r="32" spans="2:21" s="8" customFormat="1" ht="14.25" customHeight="1" x14ac:dyDescent="0.2">
      <c r="C32" s="8" t="s">
        <v>33</v>
      </c>
      <c r="E32" s="23">
        <v>300000000</v>
      </c>
      <c r="F32" s="23"/>
      <c r="G32" s="24">
        <v>0</v>
      </c>
      <c r="H32" s="24"/>
      <c r="I32" s="24"/>
      <c r="J32" s="23">
        <f>+L32-G32</f>
        <v>300000000</v>
      </c>
      <c r="K32" s="25"/>
      <c r="L32" s="30">
        <v>300000000</v>
      </c>
      <c r="M32" s="24"/>
      <c r="N32" s="24"/>
    </row>
    <row r="33" spans="1:23" s="8" customFormat="1" ht="14.25" customHeight="1" x14ac:dyDescent="0.2">
      <c r="E33" s="23"/>
      <c r="F33" s="23"/>
      <c r="G33" s="24"/>
      <c r="H33" s="24"/>
      <c r="I33" s="24"/>
      <c r="J33" s="23"/>
      <c r="K33" s="25"/>
      <c r="L33" s="24">
        <f>SUM(L30:L32)</f>
        <v>1968000000</v>
      </c>
      <c r="M33" s="24"/>
      <c r="N33" s="24"/>
    </row>
    <row r="34" spans="1:23" s="8" customFormat="1" ht="15" customHeight="1" x14ac:dyDescent="0.25">
      <c r="B34" s="22" t="s">
        <v>12</v>
      </c>
      <c r="E34" s="24"/>
      <c r="F34" s="24"/>
      <c r="G34" s="34"/>
      <c r="H34" s="24"/>
      <c r="I34" s="24"/>
      <c r="J34" s="35"/>
      <c r="K34" s="24"/>
      <c r="L34" s="23"/>
      <c r="M34" s="36"/>
      <c r="R34" s="23"/>
      <c r="T34" s="28"/>
      <c r="U34" s="20"/>
      <c r="W34" s="37"/>
    </row>
    <row r="35" spans="1:23" s="8" customFormat="1" ht="5.25" customHeight="1" x14ac:dyDescent="0.2">
      <c r="E35" s="38"/>
      <c r="F35" s="38"/>
      <c r="G35" s="39"/>
      <c r="H35" s="24"/>
      <c r="I35" s="24"/>
      <c r="J35" s="40"/>
      <c r="K35" s="24"/>
      <c r="L35" s="40"/>
      <c r="M35" s="41"/>
      <c r="W35" s="37"/>
    </row>
    <row r="36" spans="1:23" s="8" customFormat="1" x14ac:dyDescent="0.2">
      <c r="B36" s="8" t="s">
        <v>13</v>
      </c>
      <c r="C36" s="10"/>
      <c r="E36" s="24"/>
      <c r="F36" s="24"/>
      <c r="G36" s="34"/>
      <c r="H36" s="24"/>
      <c r="I36" s="24"/>
      <c r="J36" s="35"/>
      <c r="K36" s="24"/>
      <c r="L36" s="24"/>
      <c r="M36" s="36"/>
      <c r="R36" s="23"/>
      <c r="T36" s="1"/>
      <c r="U36" s="20"/>
      <c r="W36" s="37"/>
    </row>
    <row r="37" spans="1:23" s="8" customFormat="1" ht="6" customHeight="1" x14ac:dyDescent="0.2">
      <c r="B37" s="10"/>
      <c r="C37" s="10"/>
      <c r="E37" s="24"/>
      <c r="F37" s="24"/>
      <c r="G37" s="34"/>
      <c r="H37" s="24"/>
      <c r="I37" s="24"/>
      <c r="J37" s="35"/>
      <c r="K37" s="24"/>
      <c r="L37" s="24"/>
      <c r="M37" s="36"/>
      <c r="S37" s="3"/>
      <c r="W37" s="37"/>
    </row>
    <row r="38" spans="1:23" s="8" customFormat="1" x14ac:dyDescent="0.2">
      <c r="B38" s="10"/>
      <c r="C38" s="8" t="s">
        <v>14</v>
      </c>
      <c r="E38" s="24"/>
      <c r="F38" s="24"/>
      <c r="G38" s="34"/>
      <c r="H38" s="34"/>
      <c r="I38" s="34"/>
      <c r="J38" s="34"/>
      <c r="K38" s="34"/>
      <c r="L38" s="35"/>
      <c r="M38" s="36"/>
      <c r="R38" s="23"/>
      <c r="S38" s="11"/>
      <c r="U38" s="20"/>
      <c r="W38" s="37"/>
    </row>
    <row r="39" spans="1:23" s="8" customFormat="1" outlineLevel="1" x14ac:dyDescent="0.2">
      <c r="A39" s="43" t="s">
        <v>15</v>
      </c>
      <c r="B39" s="10"/>
      <c r="C39" s="8" t="s">
        <v>7</v>
      </c>
      <c r="E39" s="24"/>
      <c r="F39" s="24"/>
      <c r="G39" s="23">
        <v>352115076.96000051</v>
      </c>
      <c r="H39" s="23"/>
      <c r="I39" s="23"/>
      <c r="J39" s="23">
        <f>+L39-G39</f>
        <v>-5335076.9199999571</v>
      </c>
      <c r="K39" s="34"/>
      <c r="L39" s="42">
        <v>346780000.04000056</v>
      </c>
      <c r="M39" s="36"/>
      <c r="N39" s="24"/>
      <c r="P39" s="24"/>
      <c r="R39" s="24"/>
    </row>
    <row r="40" spans="1:23" s="8" customFormat="1" outlineLevel="1" x14ac:dyDescent="0.2">
      <c r="A40" s="43" t="s">
        <v>16</v>
      </c>
      <c r="B40" s="10"/>
      <c r="C40" s="8" t="s">
        <v>7</v>
      </c>
      <c r="E40" s="24"/>
      <c r="F40" s="24"/>
      <c r="G40" s="29">
        <v>349447538.50000054</v>
      </c>
      <c r="H40" s="24"/>
      <c r="I40" s="24"/>
      <c r="J40" s="44">
        <f>+L40-G40</f>
        <v>-5335076.9199999571</v>
      </c>
      <c r="K40" s="24"/>
      <c r="L40" s="30">
        <v>344112461.58000058</v>
      </c>
      <c r="M40" s="36"/>
      <c r="N40" s="45"/>
      <c r="R40" s="24"/>
      <c r="S40" s="11"/>
    </row>
    <row r="41" spans="1:23" s="8" customFormat="1" ht="6" customHeight="1" outlineLevel="1" x14ac:dyDescent="0.2">
      <c r="B41" s="10"/>
      <c r="C41" s="46"/>
      <c r="E41" s="24"/>
      <c r="F41" s="24"/>
      <c r="G41" s="23"/>
      <c r="H41" s="24"/>
      <c r="I41" s="24"/>
      <c r="J41" s="42"/>
      <c r="K41" s="24"/>
      <c r="L41" s="24"/>
      <c r="M41" s="36"/>
      <c r="N41" s="45"/>
      <c r="S41" s="11"/>
    </row>
    <row r="42" spans="1:23" s="8" customFormat="1" outlineLevel="1" x14ac:dyDescent="0.2">
      <c r="B42" s="10"/>
      <c r="C42" s="46"/>
      <c r="D42" s="47" t="s">
        <v>17</v>
      </c>
      <c r="E42" s="24"/>
      <c r="F42" s="24"/>
      <c r="G42" s="23">
        <f>SUM(G39:G40)</f>
        <v>701562615.46000099</v>
      </c>
      <c r="H42" s="24"/>
      <c r="I42" s="24"/>
      <c r="J42" s="23">
        <f>SUM(J39:J40)</f>
        <v>-10670153.839999914</v>
      </c>
      <c r="K42" s="24"/>
      <c r="L42" s="23">
        <f>SUM(L39:L40)</f>
        <v>690892461.62000108</v>
      </c>
      <c r="M42" s="36"/>
      <c r="N42" s="45"/>
      <c r="R42" s="24"/>
      <c r="S42" s="11"/>
    </row>
    <row r="43" spans="1:23" ht="28.5" customHeight="1" x14ac:dyDescent="0.2">
      <c r="A43" s="118" t="s">
        <v>18</v>
      </c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R43" s="24"/>
      <c r="S43" s="1"/>
    </row>
    <row r="44" spans="1:23" ht="23.25" x14ac:dyDescent="0.35">
      <c r="A44" s="48" t="s">
        <v>30</v>
      </c>
      <c r="E44" s="49"/>
      <c r="F44" s="49"/>
      <c r="N44" s="49"/>
      <c r="P44" s="50"/>
      <c r="R44" s="50"/>
      <c r="S44" s="1"/>
    </row>
    <row r="45" spans="1:23" ht="23.25" outlineLevel="1" x14ac:dyDescent="0.35">
      <c r="A45" s="48" t="s">
        <v>20</v>
      </c>
      <c r="E45" s="51"/>
      <c r="F45" s="51"/>
      <c r="N45" s="52"/>
      <c r="R45" s="1"/>
      <c r="S45" s="1"/>
    </row>
    <row r="46" spans="1:23" ht="15" x14ac:dyDescent="0.25">
      <c r="A46" s="119"/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R46" s="1"/>
      <c r="S46" s="1"/>
    </row>
    <row r="47" spans="1:23" x14ac:dyDescent="0.2">
      <c r="J47" s="53"/>
      <c r="K47" s="53"/>
      <c r="L47" s="53"/>
      <c r="M47" s="53"/>
      <c r="N47" s="53"/>
    </row>
    <row r="48" spans="1:23" x14ac:dyDescent="0.2">
      <c r="J48" s="53"/>
      <c r="K48" s="53"/>
      <c r="L48" s="53"/>
      <c r="M48" s="53"/>
      <c r="N48" s="53"/>
    </row>
    <row r="49" spans="10:14" x14ac:dyDescent="0.2">
      <c r="J49" s="53"/>
      <c r="K49" s="53"/>
      <c r="L49" s="53"/>
      <c r="M49" s="53"/>
      <c r="N49" s="53"/>
    </row>
    <row r="50" spans="10:14" x14ac:dyDescent="0.2">
      <c r="J50" s="53"/>
      <c r="K50" s="53"/>
      <c r="L50" s="53"/>
      <c r="M50" s="53"/>
      <c r="N50" s="53"/>
    </row>
    <row r="51" spans="10:14" x14ac:dyDescent="0.2">
      <c r="N51" s="54"/>
    </row>
  </sheetData>
  <mergeCells count="13">
    <mergeCell ref="P8:P9"/>
    <mergeCell ref="A43:P43"/>
    <mergeCell ref="A46:P46"/>
    <mergeCell ref="B1:P1"/>
    <mergeCell ref="B2:P2"/>
    <mergeCell ref="B3:P3"/>
    <mergeCell ref="B4:P4"/>
    <mergeCell ref="E6:P6"/>
    <mergeCell ref="E8:E9"/>
    <mergeCell ref="G8:G9"/>
    <mergeCell ref="J8:J9"/>
    <mergeCell ref="L8:L9"/>
    <mergeCell ref="N8:N9"/>
  </mergeCells>
  <printOptions horizontalCentered="1"/>
  <pageMargins left="0.70866141732283472" right="0.70866141732283472" top="0.74803149606299213" bottom="0.74803149606299213" header="0.31496062992125984" footer="0.31496062992125984"/>
  <pageSetup scale="7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1" tint="0.499984740745262"/>
    <pageSetUpPr fitToPage="1"/>
  </sheetPr>
  <dimension ref="A1:W52"/>
  <sheetViews>
    <sheetView showGridLines="0" topLeftCell="C4" zoomScale="80" zoomScaleNormal="80" workbookViewId="0">
      <selection activeCell="G15" sqref="G15:G21"/>
    </sheetView>
  </sheetViews>
  <sheetFormatPr baseColWidth="10" defaultColWidth="11.42578125" defaultRowHeight="12.75" outlineLevelRow="1" x14ac:dyDescent="0.2"/>
  <cols>
    <col min="1" max="1" width="3.28515625" style="1" customWidth="1"/>
    <col min="2" max="2" width="2.7109375" style="1" customWidth="1"/>
    <col min="3" max="3" width="15.7109375" style="1" customWidth="1"/>
    <col min="4" max="4" width="13.85546875" style="1" customWidth="1"/>
    <col min="5" max="5" width="15.7109375" style="1" customWidth="1"/>
    <col min="6" max="6" width="1.28515625" style="1" customWidth="1"/>
    <col min="7" max="7" width="17.7109375" style="1" customWidth="1"/>
    <col min="8" max="9" width="2.42578125" style="1" customWidth="1"/>
    <col min="10" max="10" width="18.85546875" style="1" customWidth="1"/>
    <col min="11" max="11" width="2.42578125" style="1" customWidth="1"/>
    <col min="12" max="12" width="19.140625" style="1" customWidth="1"/>
    <col min="13" max="13" width="1.7109375" style="1" customWidth="1"/>
    <col min="14" max="14" width="19" style="1" customWidth="1"/>
    <col min="15" max="15" width="4.42578125" style="1" customWidth="1"/>
    <col min="16" max="17" width="18.7109375" style="1" customWidth="1"/>
    <col min="18" max="18" width="17.5703125" style="3" bestFit="1" customWidth="1"/>
    <col min="19" max="19" width="16.5703125" style="3" bestFit="1" customWidth="1"/>
    <col min="20" max="20" width="16" style="1" bestFit="1" customWidth="1"/>
    <col min="21" max="21" width="18.7109375" style="1" customWidth="1"/>
    <col min="22" max="16384" width="11.42578125" style="1"/>
  </cols>
  <sheetData>
    <row r="1" spans="1:21" ht="26.25" x14ac:dyDescent="0.4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</row>
    <row r="2" spans="1:21" ht="21" x14ac:dyDescent="0.35">
      <c r="A2" s="121" t="s">
        <v>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</row>
    <row r="3" spans="1:21" ht="15.75" x14ac:dyDescent="0.25">
      <c r="A3" s="122" t="s">
        <v>34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</row>
    <row r="4" spans="1:21" ht="15.75" customHeight="1" x14ac:dyDescent="0.2">
      <c r="A4" s="123" t="s">
        <v>2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7"/>
      <c r="S4" s="7"/>
    </row>
    <row r="5" spans="1:21" s="8" customFormat="1" ht="6" customHeight="1" thickBot="1" x14ac:dyDescent="0.25">
      <c r="C5" s="9"/>
      <c r="I5" s="10"/>
      <c r="J5" s="10"/>
      <c r="K5" s="10"/>
      <c r="L5" s="10"/>
      <c r="M5" s="10"/>
      <c r="N5" s="10"/>
      <c r="R5" s="11"/>
      <c r="S5" s="11"/>
    </row>
    <row r="6" spans="1:21" s="8" customFormat="1" ht="18" customHeight="1" thickBot="1" x14ac:dyDescent="0.25">
      <c r="B6" s="55"/>
      <c r="C6" s="55"/>
      <c r="D6" s="55"/>
      <c r="E6" s="55"/>
      <c r="F6" s="55"/>
      <c r="G6" s="56"/>
      <c r="H6" s="56"/>
      <c r="I6" s="57"/>
      <c r="J6" s="56" t="s">
        <v>3</v>
      </c>
      <c r="K6" s="56"/>
      <c r="L6" s="56"/>
      <c r="M6" s="56"/>
      <c r="N6" s="55"/>
      <c r="O6" s="55"/>
      <c r="P6" s="55"/>
      <c r="Q6" s="55"/>
      <c r="S6" s="11"/>
    </row>
    <row r="7" spans="1:21" s="8" customFormat="1" ht="10.5" customHeight="1" x14ac:dyDescent="0.2">
      <c r="C7" s="10"/>
      <c r="D7" s="10"/>
      <c r="E7" s="12"/>
      <c r="F7" s="12"/>
      <c r="G7" s="12"/>
      <c r="H7" s="12"/>
      <c r="I7" s="12"/>
      <c r="J7" s="12"/>
      <c r="K7" s="12"/>
      <c r="L7" s="12"/>
      <c r="M7" s="12"/>
      <c r="Q7" s="12"/>
      <c r="R7" s="11"/>
      <c r="S7" s="11"/>
    </row>
    <row r="8" spans="1:21" s="8" customFormat="1" x14ac:dyDescent="0.2">
      <c r="E8" s="125" t="s">
        <v>4</v>
      </c>
      <c r="F8" s="13"/>
      <c r="G8" s="116" t="s">
        <v>22</v>
      </c>
      <c r="H8" s="14"/>
      <c r="I8" s="15"/>
      <c r="J8" s="125" t="s">
        <v>5</v>
      </c>
      <c r="L8" s="116" t="s">
        <v>46</v>
      </c>
      <c r="Q8" s="16"/>
      <c r="R8" s="11"/>
      <c r="S8" s="11"/>
    </row>
    <row r="9" spans="1:21" s="17" customFormat="1" x14ac:dyDescent="0.2">
      <c r="C9" s="13"/>
      <c r="E9" s="126"/>
      <c r="F9" s="13"/>
      <c r="G9" s="117"/>
      <c r="H9" s="18"/>
      <c r="J9" s="126"/>
      <c r="L9" s="117"/>
      <c r="M9" s="16"/>
      <c r="Q9" s="16"/>
      <c r="R9" s="11"/>
      <c r="S9" s="19"/>
      <c r="U9" s="20"/>
    </row>
    <row r="10" spans="1:21" s="17" customFormat="1" ht="20.25" customHeight="1" x14ac:dyDescent="0.25">
      <c r="B10" s="71" t="s">
        <v>6</v>
      </c>
      <c r="C10" s="72"/>
      <c r="D10" s="73"/>
      <c r="E10" s="72"/>
      <c r="F10" s="13"/>
      <c r="G10" s="74"/>
      <c r="J10" s="72"/>
      <c r="L10" s="74"/>
      <c r="M10" s="21"/>
      <c r="N10" s="21"/>
      <c r="P10" s="21"/>
      <c r="Q10" s="16"/>
      <c r="U10" s="20"/>
    </row>
    <row r="11" spans="1:21" s="17" customFormat="1" ht="12" customHeight="1" outlineLevel="1" x14ac:dyDescent="0.2">
      <c r="C11" s="8" t="s">
        <v>7</v>
      </c>
      <c r="D11" s="8" t="s">
        <v>38</v>
      </c>
      <c r="E11" s="23">
        <v>1160000000</v>
      </c>
      <c r="F11" s="23"/>
      <c r="G11" s="24">
        <v>992421897.99999964</v>
      </c>
      <c r="H11" s="24"/>
      <c r="I11" s="24"/>
      <c r="J11" s="23">
        <f t="shared" ref="J11:J19" si="0">+L11-G11</f>
        <v>-2375867.8099995852</v>
      </c>
      <c r="K11" s="25"/>
      <c r="L11" s="24">
        <v>990046030.19000006</v>
      </c>
      <c r="M11" s="21"/>
      <c r="N11" s="26"/>
      <c r="P11" s="45"/>
      <c r="Q11" s="21"/>
      <c r="R11" s="27"/>
      <c r="U11" s="20"/>
    </row>
    <row r="12" spans="1:21" s="8" customFormat="1" ht="12.75" customHeight="1" outlineLevel="1" x14ac:dyDescent="0.2">
      <c r="C12" s="8" t="s">
        <v>7</v>
      </c>
      <c r="D12" s="8" t="s">
        <v>38</v>
      </c>
      <c r="E12" s="23">
        <v>5000000000</v>
      </c>
      <c r="F12" s="23"/>
      <c r="G12" s="24">
        <v>4703229724.46</v>
      </c>
      <c r="H12" s="24"/>
      <c r="I12" s="24"/>
      <c r="J12" s="23">
        <f t="shared" si="0"/>
        <v>-11259578.340000153</v>
      </c>
      <c r="K12" s="25"/>
      <c r="L12" s="24">
        <v>4691970146.1199999</v>
      </c>
      <c r="M12" s="24"/>
      <c r="N12" s="58"/>
      <c r="O12" s="1"/>
      <c r="P12" s="45"/>
      <c r="Q12" s="24"/>
    </row>
    <row r="13" spans="1:21" s="8" customFormat="1" outlineLevel="1" x14ac:dyDescent="0.2">
      <c r="C13" s="8" t="s">
        <v>7</v>
      </c>
      <c r="D13" s="8" t="s">
        <v>39</v>
      </c>
      <c r="E13" s="23">
        <v>1781065000</v>
      </c>
      <c r="F13" s="23"/>
      <c r="G13" s="24">
        <v>1701311462.3400002</v>
      </c>
      <c r="H13" s="24"/>
      <c r="I13" s="24"/>
      <c r="J13" s="23">
        <f t="shared" si="0"/>
        <v>-3783742.2400000095</v>
      </c>
      <c r="K13" s="25"/>
      <c r="L13" s="24">
        <v>1697527720.1000001</v>
      </c>
      <c r="M13" s="24"/>
      <c r="N13" s="45"/>
      <c r="P13" s="45"/>
      <c r="Q13" s="24"/>
      <c r="R13" s="11"/>
      <c r="S13" s="11"/>
      <c r="T13" s="11"/>
      <c r="U13" s="20"/>
    </row>
    <row r="14" spans="1:21" s="8" customFormat="1" outlineLevel="1" x14ac:dyDescent="0.2">
      <c r="C14" s="8" t="s">
        <v>7</v>
      </c>
      <c r="D14" s="8" t="s">
        <v>39</v>
      </c>
      <c r="E14" s="23">
        <v>2117321428.5699999</v>
      </c>
      <c r="F14" s="23"/>
      <c r="G14" s="24">
        <v>2010985265.7900002</v>
      </c>
      <c r="H14" s="24"/>
      <c r="I14" s="24"/>
      <c r="J14" s="23">
        <f t="shared" si="0"/>
        <v>-4472461.4200000763</v>
      </c>
      <c r="K14" s="25"/>
      <c r="L14" s="24">
        <v>2006512804.3700001</v>
      </c>
      <c r="M14" s="24"/>
      <c r="N14" s="45"/>
      <c r="P14" s="45"/>
      <c r="Q14" s="24"/>
      <c r="R14" s="11"/>
      <c r="S14" s="11"/>
      <c r="T14" s="19"/>
      <c r="U14" s="20"/>
    </row>
    <row r="15" spans="1:21" s="8" customFormat="1" outlineLevel="1" x14ac:dyDescent="0.2">
      <c r="C15" s="8" t="s">
        <v>7</v>
      </c>
      <c r="D15" s="8" t="s">
        <v>39</v>
      </c>
      <c r="E15" s="23">
        <v>1380000000</v>
      </c>
      <c r="G15" s="24">
        <v>1368096249.8700001</v>
      </c>
      <c r="J15" s="23">
        <f t="shared" si="0"/>
        <v>-3042666.5999999046</v>
      </c>
      <c r="L15" s="24">
        <v>1365053583.2700002</v>
      </c>
      <c r="M15" s="24"/>
      <c r="N15" s="45"/>
      <c r="P15" s="45"/>
      <c r="Q15" s="24"/>
      <c r="R15" s="19"/>
      <c r="S15" s="19"/>
      <c r="T15" s="19"/>
      <c r="U15" s="20"/>
    </row>
    <row r="16" spans="1:21" s="8" customFormat="1" outlineLevel="1" x14ac:dyDescent="0.2">
      <c r="C16" s="8" t="s">
        <v>7</v>
      </c>
      <c r="D16" s="8" t="s">
        <v>40</v>
      </c>
      <c r="E16" s="23">
        <v>4500000000</v>
      </c>
      <c r="G16" s="24">
        <v>4461183423.5300007</v>
      </c>
      <c r="J16" s="23">
        <f t="shared" si="0"/>
        <v>-9921738.9200000763</v>
      </c>
      <c r="L16" s="24">
        <v>4451261684.6100006</v>
      </c>
      <c r="M16" s="24"/>
      <c r="N16" s="26"/>
      <c r="P16" s="45"/>
      <c r="R16" s="19"/>
      <c r="S16" s="19"/>
      <c r="T16" s="17"/>
      <c r="U16" s="20"/>
    </row>
    <row r="17" spans="1:21" outlineLevel="1" x14ac:dyDescent="0.2">
      <c r="C17" s="8" t="s">
        <v>7</v>
      </c>
      <c r="D17" s="1" t="s">
        <v>41</v>
      </c>
      <c r="E17" s="23">
        <v>1400000000</v>
      </c>
      <c r="G17" s="24">
        <v>1380222328.6799998</v>
      </c>
      <c r="J17" s="23">
        <f t="shared" si="0"/>
        <v>-5055285.8899998665</v>
      </c>
      <c r="L17" s="24">
        <v>1375167042.79</v>
      </c>
      <c r="N17" s="26"/>
      <c r="P17" s="45"/>
      <c r="R17" s="11"/>
      <c r="S17" s="11"/>
      <c r="T17" s="28"/>
      <c r="U17" s="20"/>
    </row>
    <row r="18" spans="1:21" outlineLevel="1" x14ac:dyDescent="0.2">
      <c r="C18" s="8" t="s">
        <v>7</v>
      </c>
      <c r="D18" s="1" t="s">
        <v>42</v>
      </c>
      <c r="E18" s="23">
        <v>1995143736.0699999</v>
      </c>
      <c r="G18" s="24">
        <v>1993920044.8899999</v>
      </c>
      <c r="J18" s="23">
        <f t="shared" si="0"/>
        <v>-3767351.3500001431</v>
      </c>
      <c r="L18" s="24">
        <v>1990152693.5399997</v>
      </c>
      <c r="N18" s="26"/>
      <c r="P18" s="45"/>
      <c r="R18" s="11"/>
      <c r="S18" s="11"/>
      <c r="T18" s="28"/>
      <c r="U18" s="20"/>
    </row>
    <row r="19" spans="1:21" ht="15" customHeight="1" outlineLevel="1" x14ac:dyDescent="0.2">
      <c r="C19" s="8" t="s">
        <v>7</v>
      </c>
      <c r="D19" s="1" t="s">
        <v>43</v>
      </c>
      <c r="E19" s="23">
        <v>1000000000</v>
      </c>
      <c r="G19" s="30">
        <v>999386665.14999998</v>
      </c>
      <c r="J19" s="29">
        <f t="shared" si="0"/>
        <v>-1888260.620000124</v>
      </c>
      <c r="L19" s="30">
        <v>997498404.52999985</v>
      </c>
      <c r="N19" s="26"/>
      <c r="P19" s="45"/>
      <c r="R19" s="26"/>
      <c r="S19" s="26"/>
      <c r="T19" s="28"/>
      <c r="U19" s="20"/>
    </row>
    <row r="20" spans="1:21" ht="18.600000000000001" customHeight="1" x14ac:dyDescent="0.2">
      <c r="C20" s="8"/>
      <c r="E20" s="60">
        <f>SUM(E11:E19)</f>
        <v>20333530164.639999</v>
      </c>
      <c r="G20" s="60">
        <f>SUM(G11:G19)</f>
        <v>19610757062.710003</v>
      </c>
      <c r="J20" s="60">
        <f>SUM(J11:J19)</f>
        <v>-45566953.189999938</v>
      </c>
      <c r="L20" s="60">
        <f>SUM(L11:L19)</f>
        <v>19565190109.52</v>
      </c>
      <c r="N20" s="116" t="s">
        <v>47</v>
      </c>
      <c r="P20" s="116" t="s">
        <v>35</v>
      </c>
      <c r="R20" s="11"/>
      <c r="S20" s="11"/>
      <c r="T20" s="8"/>
      <c r="U20" s="20"/>
    </row>
    <row r="21" spans="1:21" ht="20.25" customHeight="1" x14ac:dyDescent="0.2">
      <c r="B21" s="71" t="s">
        <v>8</v>
      </c>
      <c r="C21" s="76"/>
      <c r="D21" s="75"/>
      <c r="E21" s="77"/>
      <c r="G21" s="77"/>
      <c r="J21" s="77"/>
      <c r="L21" s="77"/>
      <c r="N21" s="117"/>
      <c r="P21" s="117"/>
      <c r="R21" s="11"/>
      <c r="S21" s="11"/>
      <c r="T21" s="8"/>
      <c r="U21" s="20"/>
    </row>
    <row r="22" spans="1:21" ht="6" customHeight="1" x14ac:dyDescent="0.2">
      <c r="C22" s="8"/>
      <c r="E22" s="23"/>
      <c r="G22" s="23"/>
      <c r="J22" s="23"/>
      <c r="L22" s="23"/>
      <c r="R22" s="11"/>
      <c r="S22" s="11"/>
      <c r="T22" s="8"/>
      <c r="U22" s="20"/>
    </row>
    <row r="23" spans="1:21" s="17" customFormat="1" ht="12" customHeight="1" outlineLevel="1" x14ac:dyDescent="0.2">
      <c r="A23" s="17" t="s">
        <v>50</v>
      </c>
      <c r="B23" s="17" t="s">
        <v>48</v>
      </c>
      <c r="C23" s="8" t="s">
        <v>49</v>
      </c>
      <c r="D23" s="8" t="s">
        <v>55</v>
      </c>
      <c r="E23" s="23">
        <v>1400000000</v>
      </c>
      <c r="F23" s="23"/>
      <c r="G23" s="23">
        <v>1400000000</v>
      </c>
      <c r="H23" s="24"/>
      <c r="I23" s="24"/>
      <c r="J23" s="23">
        <f>+L23-G23</f>
        <v>0</v>
      </c>
      <c r="K23" s="25"/>
      <c r="L23" s="23">
        <v>1400000000</v>
      </c>
      <c r="M23" s="21"/>
      <c r="N23" s="24">
        <v>457696400</v>
      </c>
      <c r="P23" s="24">
        <f>+L23-N23</f>
        <v>942303600</v>
      </c>
      <c r="Q23" s="21"/>
      <c r="R23" s="45"/>
      <c r="U23" s="20"/>
    </row>
    <row r="24" spans="1:21" s="17" customFormat="1" ht="12" customHeight="1" outlineLevel="1" x14ac:dyDescent="0.2">
      <c r="A24" s="17" t="s">
        <v>50</v>
      </c>
      <c r="B24" s="17" t="s">
        <v>48</v>
      </c>
      <c r="C24" s="8" t="s">
        <v>49</v>
      </c>
      <c r="D24" s="8" t="s">
        <v>55</v>
      </c>
      <c r="E24" s="23">
        <v>1200000000</v>
      </c>
      <c r="F24" s="23"/>
      <c r="G24" s="23">
        <v>1200000000</v>
      </c>
      <c r="H24" s="24"/>
      <c r="I24" s="24"/>
      <c r="J24" s="23">
        <f>+L24-G24</f>
        <v>0</v>
      </c>
      <c r="K24" s="25"/>
      <c r="L24" s="23">
        <v>1200000000</v>
      </c>
      <c r="M24" s="21"/>
      <c r="N24" s="24">
        <v>383161200</v>
      </c>
      <c r="P24" s="24">
        <f>+L24-N24</f>
        <v>816838800</v>
      </c>
      <c r="Q24" s="21"/>
      <c r="R24" s="45"/>
      <c r="U24" s="20"/>
    </row>
    <row r="25" spans="1:21" s="17" customFormat="1" ht="12" customHeight="1" outlineLevel="1" x14ac:dyDescent="0.2">
      <c r="A25" s="17" t="s">
        <v>50</v>
      </c>
      <c r="B25" s="17" t="s">
        <v>48</v>
      </c>
      <c r="C25" s="8" t="s">
        <v>49</v>
      </c>
      <c r="D25" s="8" t="s">
        <v>55</v>
      </c>
      <c r="E25" s="23">
        <v>665394050.15999997</v>
      </c>
      <c r="F25" s="23"/>
      <c r="G25" s="23">
        <v>637014515</v>
      </c>
      <c r="H25" s="24"/>
      <c r="I25" s="24"/>
      <c r="J25" s="23">
        <f>+L25-G25</f>
        <v>0</v>
      </c>
      <c r="K25" s="25"/>
      <c r="L25" s="23">
        <v>637014515</v>
      </c>
      <c r="M25" s="21"/>
      <c r="N25" s="24">
        <v>0</v>
      </c>
      <c r="P25" s="24">
        <f>+L25-N25</f>
        <v>637014515</v>
      </c>
      <c r="Q25" s="21"/>
      <c r="R25" s="33"/>
      <c r="U25" s="20"/>
    </row>
    <row r="26" spans="1:21" s="17" customFormat="1" ht="12" customHeight="1" outlineLevel="1" x14ac:dyDescent="0.2">
      <c r="A26" s="17" t="s">
        <v>50</v>
      </c>
      <c r="B26" s="17" t="s">
        <v>48</v>
      </c>
      <c r="C26" s="8" t="s">
        <v>49</v>
      </c>
      <c r="D26" s="8" t="s">
        <v>55</v>
      </c>
      <c r="E26" s="23">
        <v>1020000000</v>
      </c>
      <c r="F26" s="23"/>
      <c r="G26" s="29">
        <v>1020000000</v>
      </c>
      <c r="H26" s="24"/>
      <c r="I26" s="24"/>
      <c r="J26" s="29">
        <f>+L26-G26</f>
        <v>0</v>
      </c>
      <c r="K26" s="25"/>
      <c r="L26" s="29">
        <v>1020000000</v>
      </c>
      <c r="M26" s="21"/>
      <c r="N26" s="30">
        <v>310173840</v>
      </c>
      <c r="P26" s="30">
        <f>+L26-N26</f>
        <v>709826160</v>
      </c>
      <c r="Q26" s="21"/>
      <c r="R26" s="45"/>
      <c r="U26" s="20"/>
    </row>
    <row r="27" spans="1:21" x14ac:dyDescent="0.2">
      <c r="C27" s="8"/>
      <c r="E27" s="60">
        <f>SUM(E23:E26)</f>
        <v>4285394050.1599998</v>
      </c>
      <c r="G27" s="60">
        <f>SUM(G23:G26)</f>
        <v>4257014515</v>
      </c>
      <c r="J27" s="60">
        <f>SUM(J23:J26)</f>
        <v>0</v>
      </c>
      <c r="L27" s="60">
        <f>SUM(L23:L26)</f>
        <v>4257014515</v>
      </c>
      <c r="N27" s="62">
        <f>SUM(N23:N26)</f>
        <v>1151031440</v>
      </c>
      <c r="P27" s="23">
        <f>SUM(P23:P26)</f>
        <v>3105983075</v>
      </c>
      <c r="R27" s="11"/>
      <c r="S27" s="11"/>
      <c r="T27" s="8"/>
      <c r="U27" s="20"/>
    </row>
    <row r="28" spans="1:21" ht="20.25" customHeight="1" x14ac:dyDescent="0.2">
      <c r="B28" s="71" t="s">
        <v>10</v>
      </c>
      <c r="C28" s="76"/>
      <c r="D28" s="75"/>
      <c r="E28" s="75"/>
      <c r="G28" s="75"/>
      <c r="J28" s="77"/>
      <c r="L28" s="75"/>
      <c r="R28" s="31"/>
    </row>
    <row r="29" spans="1:21" s="17" customFormat="1" outlineLevel="1" x14ac:dyDescent="0.2">
      <c r="C29" s="8" t="s">
        <v>31</v>
      </c>
      <c r="D29" s="8" t="s">
        <v>40</v>
      </c>
      <c r="E29" s="23">
        <v>1000000000</v>
      </c>
      <c r="F29" s="23"/>
      <c r="G29" s="23">
        <v>1000000000</v>
      </c>
      <c r="H29" s="24"/>
      <c r="I29" s="24"/>
      <c r="J29" s="23">
        <f>+L29-G29</f>
        <v>0</v>
      </c>
      <c r="K29" s="25"/>
      <c r="L29" s="23">
        <v>1000000000</v>
      </c>
      <c r="M29" s="21"/>
      <c r="N29" s="24"/>
      <c r="P29" s="24"/>
      <c r="Q29" s="21"/>
      <c r="R29" s="32"/>
      <c r="U29" s="20"/>
    </row>
    <row r="30" spans="1:21" s="8" customFormat="1" outlineLevel="1" x14ac:dyDescent="0.2">
      <c r="C30" s="8" t="s">
        <v>32</v>
      </c>
      <c r="D30" s="8" t="s">
        <v>42</v>
      </c>
      <c r="E30" s="23">
        <v>1000000000</v>
      </c>
      <c r="F30" s="23"/>
      <c r="G30" s="24">
        <v>0</v>
      </c>
      <c r="H30" s="24"/>
      <c r="I30" s="24"/>
      <c r="J30" s="23">
        <f>+L30-G30</f>
        <v>501000000</v>
      </c>
      <c r="K30" s="25"/>
      <c r="L30" s="24">
        <v>501000000</v>
      </c>
      <c r="M30" s="24"/>
      <c r="N30" s="24"/>
      <c r="P30" s="86"/>
    </row>
    <row r="31" spans="1:21" s="8" customFormat="1" outlineLevel="1" x14ac:dyDescent="0.2">
      <c r="C31" s="8" t="s">
        <v>33</v>
      </c>
      <c r="D31" s="8" t="s">
        <v>33</v>
      </c>
      <c r="E31" s="30">
        <v>300000000</v>
      </c>
      <c r="F31" s="23"/>
      <c r="G31" s="30">
        <v>0</v>
      </c>
      <c r="H31" s="24"/>
      <c r="I31" s="24"/>
      <c r="J31" s="30">
        <f>+L31-G31</f>
        <v>300000000</v>
      </c>
      <c r="K31" s="25"/>
      <c r="L31" s="30">
        <v>300000000</v>
      </c>
      <c r="M31" s="24"/>
      <c r="N31" s="24"/>
      <c r="P31" s="24"/>
    </row>
    <row r="32" spans="1:21" s="8" customFormat="1" ht="14.25" customHeight="1" x14ac:dyDescent="0.2">
      <c r="E32" s="59">
        <f>SUM(E29:E31)</f>
        <v>2300000000</v>
      </c>
      <c r="F32" s="23"/>
      <c r="G32" s="59">
        <f>SUM(G29:G31)</f>
        <v>1000000000</v>
      </c>
      <c r="H32" s="24"/>
      <c r="I32" s="24"/>
      <c r="J32" s="59">
        <f>SUM(J29:J31)</f>
        <v>801000000</v>
      </c>
      <c r="K32" s="25"/>
      <c r="L32" s="59">
        <f>SUM(L29:L31)</f>
        <v>1801000000</v>
      </c>
      <c r="M32" s="24"/>
      <c r="N32" s="24"/>
      <c r="P32" s="87"/>
      <c r="Q32" s="45"/>
    </row>
    <row r="33" spans="1:23" s="8" customFormat="1" ht="15" customHeight="1" x14ac:dyDescent="0.25">
      <c r="B33" s="78" t="s">
        <v>12</v>
      </c>
      <c r="C33" s="76"/>
      <c r="D33" s="76"/>
      <c r="E33" s="79"/>
      <c r="F33" s="24"/>
      <c r="G33" s="80"/>
      <c r="H33" s="24"/>
      <c r="I33" s="24"/>
      <c r="J33" s="81"/>
      <c r="K33" s="24"/>
      <c r="L33" s="77"/>
      <c r="M33" s="36"/>
      <c r="R33" s="23"/>
      <c r="T33" s="28"/>
      <c r="U33" s="20"/>
      <c r="W33" s="37"/>
    </row>
    <row r="34" spans="1:23" s="8" customFormat="1" ht="5.25" customHeight="1" x14ac:dyDescent="0.2">
      <c r="B34" s="76"/>
      <c r="C34" s="76"/>
      <c r="D34" s="76"/>
      <c r="E34" s="82"/>
      <c r="F34" s="38"/>
      <c r="G34" s="83"/>
      <c r="H34" s="24"/>
      <c r="I34" s="24"/>
      <c r="J34" s="84"/>
      <c r="K34" s="24"/>
      <c r="L34" s="84"/>
      <c r="M34" s="41"/>
      <c r="W34" s="37"/>
    </row>
    <row r="35" spans="1:23" s="8" customFormat="1" x14ac:dyDescent="0.2">
      <c r="B35" s="8" t="s">
        <v>13</v>
      </c>
      <c r="C35" s="10"/>
      <c r="E35" s="24"/>
      <c r="F35" s="24"/>
      <c r="G35" s="34"/>
      <c r="H35" s="24"/>
      <c r="I35" s="24"/>
      <c r="J35" s="35"/>
      <c r="K35" s="24"/>
      <c r="L35" s="24"/>
      <c r="M35" s="36"/>
      <c r="R35" s="23"/>
      <c r="T35" s="1"/>
      <c r="U35" s="20"/>
      <c r="W35" s="37"/>
    </row>
    <row r="36" spans="1:23" s="8" customFormat="1" ht="6" customHeight="1" x14ac:dyDescent="0.2">
      <c r="B36" s="10"/>
      <c r="C36" s="10"/>
      <c r="E36" s="24"/>
      <c r="F36" s="24"/>
      <c r="G36" s="34"/>
      <c r="H36" s="24"/>
      <c r="I36" s="24"/>
      <c r="J36" s="35"/>
      <c r="K36" s="24"/>
      <c r="L36" s="24"/>
      <c r="M36" s="36"/>
      <c r="S36" s="3"/>
      <c r="W36" s="37"/>
    </row>
    <row r="37" spans="1:23" s="8" customFormat="1" x14ac:dyDescent="0.2">
      <c r="B37" s="10"/>
      <c r="C37" s="8" t="s">
        <v>14</v>
      </c>
      <c r="E37" s="24"/>
      <c r="F37" s="24"/>
      <c r="G37" s="34"/>
      <c r="H37" s="34"/>
      <c r="I37" s="34"/>
      <c r="J37" s="34"/>
      <c r="K37" s="34"/>
      <c r="L37" s="35"/>
      <c r="M37" s="36"/>
      <c r="R37" s="23"/>
      <c r="S37" s="11"/>
      <c r="U37" s="20"/>
      <c r="W37" s="37"/>
    </row>
    <row r="38" spans="1:23" s="8" customFormat="1" outlineLevel="1" x14ac:dyDescent="0.2">
      <c r="A38" s="43" t="s">
        <v>15</v>
      </c>
      <c r="B38" s="10"/>
      <c r="C38" s="8" t="s">
        <v>7</v>
      </c>
      <c r="D38" s="8" t="s">
        <v>43</v>
      </c>
      <c r="E38" s="24"/>
      <c r="F38" s="24"/>
      <c r="G38" s="23">
        <v>352115076.96000051</v>
      </c>
      <c r="H38" s="23"/>
      <c r="I38" s="23"/>
      <c r="J38" s="23">
        <f>+L38-G38</f>
        <v>-352115076.96000051</v>
      </c>
      <c r="K38" s="34"/>
      <c r="L38" s="42">
        <v>0</v>
      </c>
      <c r="M38" s="36"/>
      <c r="N38" s="24"/>
      <c r="P38" s="24"/>
      <c r="R38" s="24"/>
    </row>
    <row r="39" spans="1:23" s="8" customFormat="1" outlineLevel="1" x14ac:dyDescent="0.2">
      <c r="A39" s="43" t="s">
        <v>16</v>
      </c>
      <c r="B39" s="10"/>
      <c r="C39" s="8" t="s">
        <v>7</v>
      </c>
      <c r="D39" s="8" t="s">
        <v>33</v>
      </c>
      <c r="E39" s="24"/>
      <c r="F39" s="24"/>
      <c r="G39" s="23">
        <v>349447538.50000054</v>
      </c>
      <c r="H39" s="23"/>
      <c r="I39" s="23"/>
      <c r="J39" s="23">
        <f>+L39-G39</f>
        <v>-349447538.50000054</v>
      </c>
      <c r="K39" s="34"/>
      <c r="L39" s="42">
        <v>0</v>
      </c>
      <c r="M39" s="36"/>
      <c r="N39" s="45"/>
      <c r="R39" s="24"/>
      <c r="S39" s="11"/>
    </row>
    <row r="40" spans="1:23" s="8" customFormat="1" ht="6" customHeight="1" outlineLevel="1" x14ac:dyDescent="0.2">
      <c r="B40" s="10"/>
      <c r="C40" s="46"/>
      <c r="E40" s="24"/>
      <c r="F40" s="24"/>
      <c r="G40" s="29"/>
      <c r="H40" s="24"/>
      <c r="I40" s="24"/>
      <c r="J40" s="44"/>
      <c r="K40" s="24"/>
      <c r="L40" s="30"/>
      <c r="M40" s="36"/>
      <c r="N40" s="45"/>
      <c r="S40" s="11"/>
    </row>
    <row r="41" spans="1:23" s="8" customFormat="1" x14ac:dyDescent="0.2">
      <c r="B41" s="10"/>
      <c r="C41" s="46"/>
      <c r="D41" s="47"/>
      <c r="E41" s="24"/>
      <c r="F41" s="24"/>
      <c r="G41" s="60">
        <f>SUM(G38:G39)</f>
        <v>701562615.46000099</v>
      </c>
      <c r="H41" s="24"/>
      <c r="I41" s="24"/>
      <c r="J41" s="60">
        <f>SUM(J38:J39)</f>
        <v>-701562615.46000099</v>
      </c>
      <c r="K41" s="24"/>
      <c r="L41" s="60">
        <f>SUM(L38:L39)</f>
        <v>0</v>
      </c>
      <c r="M41" s="36"/>
      <c r="N41" s="45"/>
      <c r="R41" s="24"/>
      <c r="S41" s="11"/>
    </row>
    <row r="42" spans="1:23" s="8" customFormat="1" x14ac:dyDescent="0.2">
      <c r="B42" s="10"/>
      <c r="C42" s="46"/>
      <c r="D42" s="47"/>
      <c r="E42" s="24"/>
      <c r="F42" s="24"/>
      <c r="G42" s="23"/>
      <c r="H42" s="24"/>
      <c r="I42" s="24"/>
      <c r="J42" s="23"/>
      <c r="K42" s="24"/>
      <c r="L42" s="23"/>
      <c r="M42" s="36"/>
      <c r="N42" s="45"/>
      <c r="R42" s="24"/>
      <c r="S42" s="11"/>
    </row>
    <row r="43" spans="1:23" s="8" customFormat="1" x14ac:dyDescent="0.2">
      <c r="B43" s="10"/>
      <c r="C43" s="46"/>
      <c r="D43" s="47"/>
      <c r="E43" s="24"/>
      <c r="F43" s="24"/>
      <c r="G43" s="23"/>
      <c r="H43" s="24"/>
      <c r="I43" s="24"/>
      <c r="J43" s="23"/>
      <c r="K43" s="24"/>
      <c r="L43" s="23"/>
      <c r="M43" s="36"/>
      <c r="N43" s="45"/>
      <c r="R43" s="24"/>
      <c r="S43" s="11"/>
    </row>
    <row r="44" spans="1:23" s="64" customFormat="1" ht="15" customHeight="1" x14ac:dyDescent="0.2">
      <c r="A44" s="127" t="s">
        <v>48</v>
      </c>
      <c r="B44" s="128"/>
      <c r="C44" s="63" t="s">
        <v>51</v>
      </c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R44" s="65"/>
    </row>
    <row r="45" spans="1:23" s="64" customFormat="1" ht="15" customHeight="1" x14ac:dyDescent="0.2">
      <c r="A45" s="129" t="s">
        <v>50</v>
      </c>
      <c r="B45" s="130"/>
      <c r="C45" s="64" t="s">
        <v>54</v>
      </c>
      <c r="E45" s="66"/>
      <c r="H45" s="1"/>
      <c r="I45" s="70" t="s">
        <v>72</v>
      </c>
      <c r="N45" s="85"/>
      <c r="P45" s="67"/>
      <c r="R45" s="67"/>
    </row>
    <row r="46" spans="1:23" s="64" customFormat="1" ht="15" customHeight="1" x14ac:dyDescent="0.2">
      <c r="A46" s="129" t="s">
        <v>52</v>
      </c>
      <c r="B46" s="129"/>
      <c r="C46" s="64" t="s">
        <v>53</v>
      </c>
      <c r="E46" s="68"/>
      <c r="F46" s="68"/>
      <c r="N46" s="69"/>
    </row>
    <row r="47" spans="1:23" ht="15" x14ac:dyDescent="0.25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R47" s="1"/>
      <c r="S47" s="1"/>
    </row>
    <row r="48" spans="1:23" x14ac:dyDescent="0.2">
      <c r="J48" s="53"/>
      <c r="K48" s="53"/>
      <c r="L48" s="53"/>
      <c r="M48" s="53"/>
      <c r="N48" s="53"/>
    </row>
    <row r="49" spans="10:14" x14ac:dyDescent="0.2">
      <c r="J49" s="53"/>
      <c r="K49" s="53"/>
      <c r="L49" s="53"/>
      <c r="M49" s="53"/>
      <c r="N49" s="53"/>
    </row>
    <row r="50" spans="10:14" x14ac:dyDescent="0.2">
      <c r="J50" s="53"/>
      <c r="K50" s="53"/>
      <c r="L50" s="53"/>
      <c r="M50" s="53"/>
      <c r="N50" s="53"/>
    </row>
    <row r="51" spans="10:14" x14ac:dyDescent="0.2">
      <c r="J51" s="53"/>
      <c r="K51" s="53"/>
      <c r="L51" s="53"/>
      <c r="M51" s="53"/>
      <c r="N51" s="53"/>
    </row>
    <row r="52" spans="10:14" x14ac:dyDescent="0.2">
      <c r="N52" s="54"/>
    </row>
  </sheetData>
  <mergeCells count="13">
    <mergeCell ref="A44:B44"/>
    <mergeCell ref="A45:B45"/>
    <mergeCell ref="A46:B46"/>
    <mergeCell ref="A1:Q1"/>
    <mergeCell ref="A2:Q2"/>
    <mergeCell ref="A3:Q3"/>
    <mergeCell ref="A4:Q4"/>
    <mergeCell ref="P20:P21"/>
    <mergeCell ref="E8:E9"/>
    <mergeCell ref="G8:G9"/>
    <mergeCell ref="J8:J9"/>
    <mergeCell ref="L8:L9"/>
    <mergeCell ref="N20:N21"/>
  </mergeCells>
  <printOptions horizontalCentered="1"/>
  <pageMargins left="0.70866141732283472" right="0.70866141732283472" top="0.74803149606299213" bottom="0.74803149606299213" header="0.31496062992125984" footer="0.31496062992125984"/>
  <pageSetup scale="7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1" tint="0.499984740745262"/>
    <pageSetUpPr fitToPage="1"/>
  </sheetPr>
  <dimension ref="A1:W52"/>
  <sheetViews>
    <sheetView showGridLines="0" zoomScale="80" zoomScaleNormal="80" workbookViewId="0">
      <selection activeCell="G15" sqref="G15:G21"/>
    </sheetView>
  </sheetViews>
  <sheetFormatPr baseColWidth="10" defaultColWidth="11.42578125" defaultRowHeight="12.75" outlineLevelRow="1" x14ac:dyDescent="0.2"/>
  <cols>
    <col min="1" max="1" width="3.28515625" style="1" customWidth="1"/>
    <col min="2" max="2" width="2.7109375" style="1" customWidth="1"/>
    <col min="3" max="3" width="15.7109375" style="1" customWidth="1"/>
    <col min="4" max="4" width="13.85546875" style="1" bestFit="1" customWidth="1"/>
    <col min="5" max="5" width="15.7109375" style="1" customWidth="1"/>
    <col min="6" max="6" width="1.28515625" style="1" customWidth="1"/>
    <col min="7" max="7" width="17.7109375" style="1" customWidth="1"/>
    <col min="8" max="9" width="2.42578125" style="1" customWidth="1"/>
    <col min="10" max="10" width="18.85546875" style="1" customWidth="1"/>
    <col min="11" max="11" width="2.42578125" style="1" customWidth="1"/>
    <col min="12" max="12" width="19.140625" style="1" customWidth="1"/>
    <col min="13" max="13" width="1.7109375" style="1" customWidth="1"/>
    <col min="14" max="14" width="19" style="1" customWidth="1"/>
    <col min="15" max="15" width="4.42578125" style="1" customWidth="1"/>
    <col min="16" max="17" width="18.7109375" style="1" customWidth="1"/>
    <col min="18" max="18" width="17.5703125" style="3" bestFit="1" customWidth="1"/>
    <col min="19" max="19" width="16.5703125" style="3" bestFit="1" customWidth="1"/>
    <col min="20" max="20" width="16" style="1" bestFit="1" customWidth="1"/>
    <col min="21" max="21" width="18.7109375" style="1" customWidth="1"/>
    <col min="22" max="16384" width="11.42578125" style="1"/>
  </cols>
  <sheetData>
    <row r="1" spans="1:21" ht="26.25" x14ac:dyDescent="0.4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</row>
    <row r="2" spans="1:21" ht="21" x14ac:dyDescent="0.35">
      <c r="A2" s="121" t="s">
        <v>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</row>
    <row r="3" spans="1:21" ht="15.75" x14ac:dyDescent="0.25">
      <c r="A3" s="122" t="s">
        <v>36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</row>
    <row r="4" spans="1:21" ht="15.75" customHeight="1" x14ac:dyDescent="0.2">
      <c r="A4" s="123" t="s">
        <v>2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7"/>
      <c r="S4" s="7"/>
    </row>
    <row r="5" spans="1:21" s="8" customFormat="1" ht="6" customHeight="1" thickBot="1" x14ac:dyDescent="0.25">
      <c r="C5" s="9"/>
      <c r="I5" s="10"/>
      <c r="J5" s="10"/>
      <c r="K5" s="10"/>
      <c r="L5" s="10"/>
      <c r="M5" s="10"/>
      <c r="N5" s="10"/>
      <c r="R5" s="11"/>
      <c r="S5" s="11"/>
    </row>
    <row r="6" spans="1:21" s="8" customFormat="1" ht="18" customHeight="1" thickBot="1" x14ac:dyDescent="0.25">
      <c r="B6" s="55"/>
      <c r="C6" s="55"/>
      <c r="D6" s="55"/>
      <c r="E6" s="55"/>
      <c r="F6" s="55"/>
      <c r="G6" s="56"/>
      <c r="H6" s="56"/>
      <c r="I6" s="57"/>
      <c r="J6" s="56" t="s">
        <v>3</v>
      </c>
      <c r="K6" s="56"/>
      <c r="L6" s="56"/>
      <c r="M6" s="56"/>
      <c r="N6" s="55"/>
      <c r="O6" s="55"/>
      <c r="P6" s="55"/>
      <c r="Q6" s="55"/>
      <c r="S6" s="11"/>
    </row>
    <row r="7" spans="1:21" s="8" customFormat="1" ht="10.5" customHeight="1" x14ac:dyDescent="0.2">
      <c r="C7" s="10"/>
      <c r="D7" s="10"/>
      <c r="E7" s="12"/>
      <c r="F7" s="12"/>
      <c r="G7" s="12"/>
      <c r="H7" s="12"/>
      <c r="I7" s="12"/>
      <c r="J7" s="12"/>
      <c r="K7" s="12"/>
      <c r="L7" s="12"/>
      <c r="M7" s="12"/>
      <c r="Q7" s="12"/>
      <c r="R7" s="11"/>
      <c r="S7" s="11"/>
    </row>
    <row r="8" spans="1:21" s="8" customFormat="1" x14ac:dyDescent="0.2">
      <c r="E8" s="125" t="s">
        <v>4</v>
      </c>
      <c r="F8" s="13"/>
      <c r="G8" s="116" t="s">
        <v>22</v>
      </c>
      <c r="H8" s="14"/>
      <c r="I8" s="15"/>
      <c r="J8" s="125" t="s">
        <v>5</v>
      </c>
      <c r="L8" s="116" t="s">
        <v>56</v>
      </c>
      <c r="Q8" s="16"/>
      <c r="R8" s="11"/>
      <c r="S8" s="11"/>
    </row>
    <row r="9" spans="1:21" s="17" customFormat="1" x14ac:dyDescent="0.2">
      <c r="C9" s="13"/>
      <c r="E9" s="126"/>
      <c r="F9" s="13"/>
      <c r="G9" s="117"/>
      <c r="H9" s="18"/>
      <c r="J9" s="126"/>
      <c r="L9" s="117"/>
      <c r="M9" s="16"/>
      <c r="Q9" s="16"/>
      <c r="R9" s="11"/>
      <c r="S9" s="19"/>
      <c r="U9" s="20"/>
    </row>
    <row r="10" spans="1:21" s="17" customFormat="1" ht="20.25" customHeight="1" x14ac:dyDescent="0.25">
      <c r="B10" s="71" t="s">
        <v>6</v>
      </c>
      <c r="C10" s="72"/>
      <c r="D10" s="73"/>
      <c r="E10" s="72"/>
      <c r="F10" s="13"/>
      <c r="G10" s="74"/>
      <c r="J10" s="72"/>
      <c r="L10" s="74"/>
      <c r="M10" s="21"/>
      <c r="N10" s="21"/>
      <c r="P10" s="21"/>
      <c r="Q10" s="16"/>
      <c r="U10" s="20"/>
    </row>
    <row r="11" spans="1:21" s="17" customFormat="1" ht="12" customHeight="1" outlineLevel="1" x14ac:dyDescent="0.2">
      <c r="C11" s="8" t="s">
        <v>7</v>
      </c>
      <c r="D11" s="8" t="s">
        <v>38</v>
      </c>
      <c r="E11" s="23">
        <v>1160000000</v>
      </c>
      <c r="F11" s="23"/>
      <c r="G11" s="24">
        <v>992421897.99999964</v>
      </c>
      <c r="H11" s="24"/>
      <c r="I11" s="24"/>
      <c r="J11" s="23">
        <f t="shared" ref="J11:J19" si="0">+L11-G11</f>
        <v>-3177346.1699995995</v>
      </c>
      <c r="K11" s="25"/>
      <c r="L11" s="24">
        <v>989244551.83000004</v>
      </c>
      <c r="M11" s="21"/>
      <c r="N11" s="26"/>
      <c r="P11" s="24"/>
      <c r="Q11" s="21"/>
      <c r="R11" s="27"/>
      <c r="U11" s="20"/>
    </row>
    <row r="12" spans="1:21" s="8" customFormat="1" ht="12.75" customHeight="1" outlineLevel="1" x14ac:dyDescent="0.2">
      <c r="C12" s="8" t="s">
        <v>7</v>
      </c>
      <c r="D12" s="8" t="s">
        <v>38</v>
      </c>
      <c r="E12" s="23">
        <v>5000000000</v>
      </c>
      <c r="F12" s="23"/>
      <c r="G12" s="24">
        <v>4703229724.46</v>
      </c>
      <c r="H12" s="24"/>
      <c r="I12" s="24"/>
      <c r="J12" s="23">
        <f t="shared" si="0"/>
        <v>-15057899.239999771</v>
      </c>
      <c r="K12" s="25"/>
      <c r="L12" s="24">
        <v>4688171825.2200003</v>
      </c>
      <c r="M12" s="24"/>
      <c r="N12" s="88"/>
      <c r="O12" s="1"/>
      <c r="Q12" s="24"/>
    </row>
    <row r="13" spans="1:21" s="8" customFormat="1" outlineLevel="1" x14ac:dyDescent="0.2">
      <c r="C13" s="8" t="s">
        <v>7</v>
      </c>
      <c r="D13" s="8" t="s">
        <v>39</v>
      </c>
      <c r="E13" s="23">
        <v>1781065000</v>
      </c>
      <c r="F13" s="23"/>
      <c r="G13" s="24">
        <v>1701311462.3400002</v>
      </c>
      <c r="H13" s="24"/>
      <c r="I13" s="24"/>
      <c r="J13" s="23">
        <f t="shared" si="0"/>
        <v>-5077923.2699999809</v>
      </c>
      <c r="K13" s="25"/>
      <c r="L13" s="24">
        <v>1696233539.0700002</v>
      </c>
      <c r="M13" s="24"/>
      <c r="Q13" s="24"/>
      <c r="R13" s="11"/>
      <c r="S13" s="11"/>
      <c r="T13" s="11"/>
      <c r="U13" s="20"/>
    </row>
    <row r="14" spans="1:21" s="8" customFormat="1" outlineLevel="1" x14ac:dyDescent="0.2">
      <c r="C14" s="8" t="s">
        <v>7</v>
      </c>
      <c r="D14" s="8" t="s">
        <v>39</v>
      </c>
      <c r="E14" s="23">
        <v>2117321428.5699999</v>
      </c>
      <c r="F14" s="23"/>
      <c r="G14" s="24">
        <v>2010985265.7900002</v>
      </c>
      <c r="H14" s="24"/>
      <c r="I14" s="24"/>
      <c r="J14" s="23">
        <f t="shared" si="0"/>
        <v>-6002210.1100001335</v>
      </c>
      <c r="K14" s="25"/>
      <c r="L14" s="24">
        <v>2004983055.6800001</v>
      </c>
      <c r="M14" s="24"/>
      <c r="Q14" s="24"/>
      <c r="R14" s="11"/>
      <c r="S14" s="11"/>
      <c r="T14" s="19"/>
      <c r="U14" s="20"/>
    </row>
    <row r="15" spans="1:21" s="8" customFormat="1" outlineLevel="1" x14ac:dyDescent="0.2">
      <c r="C15" s="8" t="s">
        <v>7</v>
      </c>
      <c r="D15" s="8" t="s">
        <v>39</v>
      </c>
      <c r="E15" s="23">
        <v>1380000000</v>
      </c>
      <c r="G15" s="24">
        <v>1368096249.8700001</v>
      </c>
      <c r="J15" s="23">
        <f t="shared" si="0"/>
        <v>-4083372.1099998951</v>
      </c>
      <c r="L15" s="24">
        <v>1364012877.7600002</v>
      </c>
      <c r="M15" s="24"/>
      <c r="Q15" s="24"/>
      <c r="R15" s="19"/>
      <c r="S15" s="19"/>
      <c r="T15" s="19"/>
      <c r="U15" s="20"/>
    </row>
    <row r="16" spans="1:21" s="8" customFormat="1" outlineLevel="1" x14ac:dyDescent="0.2">
      <c r="C16" s="8" t="s">
        <v>7</v>
      </c>
      <c r="D16" s="8" t="s">
        <v>40</v>
      </c>
      <c r="E16" s="23">
        <v>4500000000</v>
      </c>
      <c r="G16" s="24">
        <v>4461183423.5300007</v>
      </c>
      <c r="J16" s="23">
        <f t="shared" si="0"/>
        <v>-13315343.829999924</v>
      </c>
      <c r="L16" s="24">
        <v>4447868079.7000008</v>
      </c>
      <c r="M16" s="24"/>
      <c r="N16" s="26"/>
      <c r="P16" s="24"/>
      <c r="R16" s="19"/>
      <c r="S16" s="19"/>
      <c r="T16" s="17"/>
      <c r="U16" s="20"/>
    </row>
    <row r="17" spans="1:21" outlineLevel="1" x14ac:dyDescent="0.2">
      <c r="C17" s="8" t="s">
        <v>7</v>
      </c>
      <c r="D17" s="1" t="s">
        <v>41</v>
      </c>
      <c r="E17" s="23">
        <v>1400000000</v>
      </c>
      <c r="G17" s="24">
        <v>1380222328.6799998</v>
      </c>
      <c r="J17" s="23">
        <f t="shared" si="0"/>
        <v>-6784382.2799999714</v>
      </c>
      <c r="L17" s="24">
        <v>1373437946.3999999</v>
      </c>
      <c r="N17" s="26"/>
      <c r="P17" s="24"/>
      <c r="R17" s="11"/>
      <c r="S17" s="11"/>
      <c r="T17" s="28"/>
      <c r="U17" s="20"/>
    </row>
    <row r="18" spans="1:21" outlineLevel="1" x14ac:dyDescent="0.2">
      <c r="C18" s="8" t="s">
        <v>7</v>
      </c>
      <c r="D18" s="1" t="s">
        <v>42</v>
      </c>
      <c r="E18" s="23">
        <v>1995143736.0699999</v>
      </c>
      <c r="G18" s="24">
        <v>1993920044.8899999</v>
      </c>
      <c r="J18" s="23">
        <f t="shared" si="0"/>
        <v>-5055926.0800001621</v>
      </c>
      <c r="L18" s="24">
        <v>1988864118.8099997</v>
      </c>
      <c r="N18" s="26"/>
      <c r="P18" s="24"/>
      <c r="R18" s="11"/>
      <c r="S18" s="11"/>
      <c r="T18" s="28"/>
      <c r="U18" s="20"/>
    </row>
    <row r="19" spans="1:21" ht="15" customHeight="1" outlineLevel="1" x14ac:dyDescent="0.2">
      <c r="C19" s="8" t="s">
        <v>7</v>
      </c>
      <c r="D19" s="1" t="s">
        <v>43</v>
      </c>
      <c r="E19" s="23">
        <v>1000000000</v>
      </c>
      <c r="G19" s="30">
        <v>999386665.14999998</v>
      </c>
      <c r="J19" s="29">
        <f t="shared" si="0"/>
        <v>-2534116.2100001574</v>
      </c>
      <c r="L19" s="30">
        <v>996852548.93999982</v>
      </c>
      <c r="R19" s="26"/>
      <c r="S19" s="26"/>
      <c r="T19" s="28"/>
      <c r="U19" s="20"/>
    </row>
    <row r="20" spans="1:21" ht="18.600000000000001" customHeight="1" x14ac:dyDescent="0.2">
      <c r="C20" s="8"/>
      <c r="E20" s="60">
        <f>SUM(E11:E19)</f>
        <v>20333530164.639999</v>
      </c>
      <c r="G20" s="60">
        <f>SUM(G11:G19)</f>
        <v>19610757062.710003</v>
      </c>
      <c r="J20" s="60">
        <f>SUM(J11:J19)</f>
        <v>-61088519.299999595</v>
      </c>
      <c r="L20" s="60">
        <f>SUM(L11:L19)</f>
        <v>19549668543.41</v>
      </c>
      <c r="N20" s="131" t="s">
        <v>57</v>
      </c>
      <c r="P20" s="131" t="s">
        <v>37</v>
      </c>
      <c r="R20" s="11"/>
      <c r="S20" s="11"/>
      <c r="T20" s="8"/>
      <c r="U20" s="20"/>
    </row>
    <row r="21" spans="1:21" ht="20.25" customHeight="1" x14ac:dyDescent="0.2">
      <c r="B21" s="71" t="s">
        <v>8</v>
      </c>
      <c r="C21" s="76"/>
      <c r="D21" s="75"/>
      <c r="E21" s="77"/>
      <c r="G21" s="77"/>
      <c r="J21" s="77"/>
      <c r="L21" s="23"/>
      <c r="N21" s="132"/>
      <c r="P21" s="132"/>
      <c r="R21" s="11"/>
      <c r="S21" s="11"/>
      <c r="T21" s="8"/>
      <c r="U21" s="20"/>
    </row>
    <row r="22" spans="1:21" ht="6" customHeight="1" x14ac:dyDescent="0.2">
      <c r="C22" s="8"/>
      <c r="E22" s="23"/>
      <c r="G22" s="23"/>
      <c r="J22" s="23"/>
      <c r="L22" s="23"/>
      <c r="R22" s="11"/>
      <c r="S22" s="11"/>
      <c r="T22" s="8"/>
      <c r="U22" s="20"/>
    </row>
    <row r="23" spans="1:21" s="17" customFormat="1" ht="12" customHeight="1" outlineLevel="1" x14ac:dyDescent="0.2">
      <c r="A23" s="17" t="s">
        <v>50</v>
      </c>
      <c r="B23" s="17" t="s">
        <v>48</v>
      </c>
      <c r="C23" s="8" t="s">
        <v>49</v>
      </c>
      <c r="D23" s="8" t="s">
        <v>55</v>
      </c>
      <c r="E23" s="23">
        <v>1400000000</v>
      </c>
      <c r="F23" s="23"/>
      <c r="G23" s="23">
        <v>1400000000</v>
      </c>
      <c r="H23" s="24"/>
      <c r="I23" s="24"/>
      <c r="J23" s="23">
        <f>+L23-G23</f>
        <v>0</v>
      </c>
      <c r="K23" s="25"/>
      <c r="L23" s="23">
        <v>1400000000</v>
      </c>
      <c r="M23" s="21"/>
      <c r="N23" s="24">
        <v>462278600</v>
      </c>
      <c r="P23" s="24">
        <f>+L23-N23</f>
        <v>937721400</v>
      </c>
      <c r="Q23" s="21"/>
      <c r="R23" s="32"/>
      <c r="U23" s="20"/>
    </row>
    <row r="24" spans="1:21" s="17" customFormat="1" ht="12" customHeight="1" outlineLevel="1" x14ac:dyDescent="0.2">
      <c r="A24" s="17" t="s">
        <v>50</v>
      </c>
      <c r="B24" s="17" t="s">
        <v>48</v>
      </c>
      <c r="C24" s="8" t="s">
        <v>49</v>
      </c>
      <c r="D24" s="8" t="s">
        <v>55</v>
      </c>
      <c r="E24" s="23">
        <v>1200000000</v>
      </c>
      <c r="F24" s="23"/>
      <c r="G24" s="23">
        <v>1200000000</v>
      </c>
      <c r="H24" s="24"/>
      <c r="I24" s="24"/>
      <c r="J24" s="23">
        <f>+L24-G24</f>
        <v>0</v>
      </c>
      <c r="K24" s="25"/>
      <c r="L24" s="23">
        <v>1200000000</v>
      </c>
      <c r="M24" s="21"/>
      <c r="N24" s="24">
        <v>387331200</v>
      </c>
      <c r="P24" s="24">
        <f>+L24-N24</f>
        <v>812668800</v>
      </c>
      <c r="Q24" s="21"/>
      <c r="R24" s="32"/>
      <c r="U24" s="20"/>
    </row>
    <row r="25" spans="1:21" s="17" customFormat="1" ht="12" customHeight="1" outlineLevel="1" x14ac:dyDescent="0.2">
      <c r="A25" s="17" t="s">
        <v>50</v>
      </c>
      <c r="B25" s="17" t="s">
        <v>48</v>
      </c>
      <c r="C25" s="8" t="s">
        <v>49</v>
      </c>
      <c r="D25" s="8" t="s">
        <v>55</v>
      </c>
      <c r="E25" s="23">
        <v>665394050.15999997</v>
      </c>
      <c r="F25" s="23"/>
      <c r="G25" s="23">
        <v>637014515</v>
      </c>
      <c r="H25" s="24"/>
      <c r="I25" s="24"/>
      <c r="J25" s="23">
        <f>+L25-G25</f>
        <v>0</v>
      </c>
      <c r="K25" s="25"/>
      <c r="L25" s="23">
        <v>637014515</v>
      </c>
      <c r="M25" s="21"/>
      <c r="N25" s="24">
        <v>0</v>
      </c>
      <c r="P25" s="24">
        <f>+L25-N25</f>
        <v>637014515</v>
      </c>
      <c r="Q25" s="21"/>
      <c r="R25" s="33"/>
      <c r="U25" s="20"/>
    </row>
    <row r="26" spans="1:21" s="17" customFormat="1" ht="12" customHeight="1" outlineLevel="1" x14ac:dyDescent="0.2">
      <c r="A26" s="17" t="s">
        <v>50</v>
      </c>
      <c r="B26" s="17" t="s">
        <v>48</v>
      </c>
      <c r="C26" s="8" t="s">
        <v>49</v>
      </c>
      <c r="D26" s="8" t="s">
        <v>55</v>
      </c>
      <c r="E26" s="23">
        <v>1020000000</v>
      </c>
      <c r="F26" s="23"/>
      <c r="G26" s="29">
        <v>1020000000</v>
      </c>
      <c r="H26" s="24"/>
      <c r="I26" s="24"/>
      <c r="J26" s="29">
        <f>+L26-G26</f>
        <v>0</v>
      </c>
      <c r="K26" s="25"/>
      <c r="L26" s="29">
        <v>1020000000</v>
      </c>
      <c r="M26" s="21"/>
      <c r="N26" s="30">
        <v>314052900</v>
      </c>
      <c r="P26" s="30">
        <f>+L26-N26</f>
        <v>705947100</v>
      </c>
      <c r="Q26" s="21"/>
      <c r="R26" s="32"/>
      <c r="U26" s="20"/>
    </row>
    <row r="27" spans="1:21" x14ac:dyDescent="0.2">
      <c r="C27" s="8"/>
      <c r="E27" s="60">
        <f>SUM(E23:E26)</f>
        <v>4285394050.1599998</v>
      </c>
      <c r="G27" s="60">
        <f>SUM(G23:G26)</f>
        <v>4257014515</v>
      </c>
      <c r="J27" s="60">
        <f>SUM(J23:J26)</f>
        <v>0</v>
      </c>
      <c r="L27" s="60">
        <f>SUM(L23:L26)</f>
        <v>4257014515</v>
      </c>
      <c r="N27" s="62">
        <f>SUM(N23:N26)</f>
        <v>1163662700</v>
      </c>
      <c r="P27" s="23">
        <f>SUM(P23:P26)</f>
        <v>3093351815</v>
      </c>
      <c r="R27" s="11"/>
      <c r="S27" s="11"/>
      <c r="T27" s="8"/>
      <c r="U27" s="20"/>
    </row>
    <row r="28" spans="1:21" ht="20.25" customHeight="1" x14ac:dyDescent="0.2">
      <c r="B28" s="71" t="s">
        <v>10</v>
      </c>
      <c r="C28" s="76"/>
      <c r="D28" s="75"/>
      <c r="E28" s="75"/>
      <c r="G28" s="75"/>
      <c r="J28" s="77"/>
      <c r="R28" s="31"/>
    </row>
    <row r="29" spans="1:21" s="17" customFormat="1" outlineLevel="1" x14ac:dyDescent="0.2">
      <c r="C29" s="8" t="s">
        <v>31</v>
      </c>
      <c r="D29" s="8" t="s">
        <v>40</v>
      </c>
      <c r="E29" s="23">
        <v>1000000000</v>
      </c>
      <c r="F29" s="23"/>
      <c r="G29" s="23">
        <v>1000000000</v>
      </c>
      <c r="H29" s="24"/>
      <c r="I29" s="24"/>
      <c r="J29" s="23">
        <f>+L29-G29</f>
        <v>0</v>
      </c>
      <c r="K29" s="25"/>
      <c r="L29" s="23">
        <v>1000000000</v>
      </c>
      <c r="M29" s="21"/>
      <c r="N29" s="24"/>
      <c r="P29" s="24"/>
      <c r="Q29" s="21"/>
      <c r="R29" s="32"/>
      <c r="U29" s="20"/>
    </row>
    <row r="30" spans="1:21" s="8" customFormat="1" outlineLevel="1" x14ac:dyDescent="0.2">
      <c r="C30" s="8" t="s">
        <v>32</v>
      </c>
      <c r="D30" s="8" t="s">
        <v>42</v>
      </c>
      <c r="E30" s="23">
        <v>1000000000</v>
      </c>
      <c r="F30" s="23"/>
      <c r="G30" s="24">
        <v>0</v>
      </c>
      <c r="H30" s="24"/>
      <c r="I30" s="24"/>
      <c r="J30" s="23">
        <f>+L30-G30</f>
        <v>1000000000</v>
      </c>
      <c r="K30" s="25"/>
      <c r="L30" s="24">
        <v>1000000000</v>
      </c>
      <c r="M30" s="24"/>
      <c r="N30" s="24"/>
    </row>
    <row r="31" spans="1:21" s="8" customFormat="1" outlineLevel="1" x14ac:dyDescent="0.2">
      <c r="C31" s="8" t="s">
        <v>33</v>
      </c>
      <c r="D31" s="8" t="s">
        <v>33</v>
      </c>
      <c r="E31" s="30">
        <v>300000000</v>
      </c>
      <c r="F31" s="23"/>
      <c r="G31" s="30">
        <v>0</v>
      </c>
      <c r="H31" s="24"/>
      <c r="I31" s="24"/>
      <c r="J31" s="30">
        <f>+L31-G31</f>
        <v>300000000</v>
      </c>
      <c r="K31" s="25"/>
      <c r="L31" s="30">
        <v>300000000</v>
      </c>
      <c r="M31" s="24"/>
      <c r="N31" s="24"/>
    </row>
    <row r="32" spans="1:21" s="8" customFormat="1" ht="14.25" customHeight="1" x14ac:dyDescent="0.2">
      <c r="E32" s="59">
        <f>SUM(E29:E31)</f>
        <v>2300000000</v>
      </c>
      <c r="F32" s="23"/>
      <c r="G32" s="59">
        <f>SUM(G29:G31)</f>
        <v>1000000000</v>
      </c>
      <c r="H32" s="24"/>
      <c r="I32" s="24"/>
      <c r="J32" s="59">
        <f>SUM(J29:J31)</f>
        <v>1300000000</v>
      </c>
      <c r="K32" s="25"/>
      <c r="L32" s="59">
        <f>SUM(L29:L31)</f>
        <v>2300000000</v>
      </c>
      <c r="M32" s="24"/>
      <c r="N32" s="24"/>
    </row>
    <row r="33" spans="1:23" s="8" customFormat="1" ht="15" customHeight="1" x14ac:dyDescent="0.25">
      <c r="B33" s="78" t="s">
        <v>12</v>
      </c>
      <c r="C33" s="76"/>
      <c r="D33" s="76"/>
      <c r="E33" s="79"/>
      <c r="F33" s="24"/>
      <c r="G33" s="80"/>
      <c r="H33" s="24"/>
      <c r="I33" s="24"/>
      <c r="J33" s="81"/>
      <c r="K33" s="24"/>
      <c r="L33" s="23"/>
      <c r="M33" s="36"/>
      <c r="R33" s="23"/>
      <c r="T33" s="28"/>
      <c r="U33" s="20"/>
      <c r="W33" s="37"/>
    </row>
    <row r="34" spans="1:23" s="8" customFormat="1" ht="5.25" customHeight="1" x14ac:dyDescent="0.2">
      <c r="B34" s="76"/>
      <c r="C34" s="76"/>
      <c r="D34" s="76"/>
      <c r="E34" s="82"/>
      <c r="F34" s="38"/>
      <c r="G34" s="83"/>
      <c r="H34" s="24"/>
      <c r="I34" s="24"/>
      <c r="J34" s="84"/>
      <c r="K34" s="24"/>
      <c r="L34" s="40"/>
      <c r="M34" s="41"/>
      <c r="W34" s="37"/>
    </row>
    <row r="35" spans="1:23" s="8" customFormat="1" x14ac:dyDescent="0.2">
      <c r="B35" s="8" t="s">
        <v>13</v>
      </c>
      <c r="C35" s="10"/>
      <c r="E35" s="24"/>
      <c r="F35" s="24"/>
      <c r="G35" s="34"/>
      <c r="H35" s="24"/>
      <c r="I35" s="24"/>
      <c r="J35" s="35"/>
      <c r="K35" s="24"/>
      <c r="L35" s="24"/>
      <c r="M35" s="36"/>
      <c r="R35" s="23"/>
      <c r="T35" s="1"/>
      <c r="U35" s="20"/>
      <c r="W35" s="37"/>
    </row>
    <row r="36" spans="1:23" s="8" customFormat="1" ht="6" customHeight="1" x14ac:dyDescent="0.2">
      <c r="B36" s="10"/>
      <c r="C36" s="10"/>
      <c r="E36" s="24"/>
      <c r="F36" s="24"/>
      <c r="G36" s="34"/>
      <c r="H36" s="24"/>
      <c r="I36" s="24"/>
      <c r="J36" s="35"/>
      <c r="K36" s="24"/>
      <c r="L36" s="24"/>
      <c r="M36" s="36"/>
      <c r="S36" s="3"/>
      <c r="W36" s="37"/>
    </row>
    <row r="37" spans="1:23" s="8" customFormat="1" x14ac:dyDescent="0.2">
      <c r="B37" s="10"/>
      <c r="C37" s="8" t="s">
        <v>14</v>
      </c>
      <c r="E37" s="24"/>
      <c r="F37" s="24"/>
      <c r="G37" s="34"/>
      <c r="H37" s="34"/>
      <c r="I37" s="34"/>
      <c r="J37" s="34"/>
      <c r="K37" s="34"/>
      <c r="L37" s="35"/>
      <c r="M37" s="36"/>
      <c r="R37" s="23"/>
      <c r="S37" s="11"/>
      <c r="U37" s="20"/>
      <c r="W37" s="37"/>
    </row>
    <row r="38" spans="1:23" s="8" customFormat="1" outlineLevel="1" x14ac:dyDescent="0.2">
      <c r="A38" s="43" t="s">
        <v>15</v>
      </c>
      <c r="B38" s="10"/>
      <c r="C38" s="8" t="s">
        <v>7</v>
      </c>
      <c r="D38" s="8" t="s">
        <v>43</v>
      </c>
      <c r="E38" s="24"/>
      <c r="F38" s="24"/>
      <c r="G38" s="23">
        <v>352115076.96000051</v>
      </c>
      <c r="H38" s="23"/>
      <c r="I38" s="23"/>
      <c r="J38" s="23">
        <f>+L38-G38</f>
        <v>-352115076.96000051</v>
      </c>
      <c r="K38" s="34"/>
      <c r="L38" s="42">
        <v>0</v>
      </c>
      <c r="M38" s="36"/>
      <c r="N38" s="24"/>
      <c r="P38" s="24"/>
      <c r="R38" s="24"/>
    </row>
    <row r="39" spans="1:23" s="8" customFormat="1" outlineLevel="1" x14ac:dyDescent="0.2">
      <c r="A39" s="43" t="s">
        <v>16</v>
      </c>
      <c r="B39" s="10"/>
      <c r="C39" s="8" t="s">
        <v>7</v>
      </c>
      <c r="D39" s="8" t="s">
        <v>33</v>
      </c>
      <c r="E39" s="24"/>
      <c r="F39" s="24"/>
      <c r="G39" s="23">
        <v>349447538.50000054</v>
      </c>
      <c r="H39" s="23"/>
      <c r="I39" s="23"/>
      <c r="J39" s="23">
        <f>+L39-G39</f>
        <v>-349447538.50000054</v>
      </c>
      <c r="K39" s="34"/>
      <c r="L39" s="42">
        <v>0</v>
      </c>
      <c r="M39" s="36"/>
      <c r="N39" s="45"/>
      <c r="R39" s="24"/>
      <c r="S39" s="11"/>
    </row>
    <row r="40" spans="1:23" s="8" customFormat="1" ht="6" customHeight="1" outlineLevel="1" x14ac:dyDescent="0.2">
      <c r="B40" s="10"/>
      <c r="C40" s="46"/>
      <c r="E40" s="24"/>
      <c r="F40" s="24"/>
      <c r="G40" s="29"/>
      <c r="H40" s="24"/>
      <c r="I40" s="24"/>
      <c r="J40" s="44"/>
      <c r="K40" s="24"/>
      <c r="L40" s="30"/>
      <c r="M40" s="36"/>
      <c r="N40" s="45"/>
      <c r="S40" s="11"/>
    </row>
    <row r="41" spans="1:23" s="8" customFormat="1" x14ac:dyDescent="0.2">
      <c r="B41" s="10"/>
      <c r="C41" s="46"/>
      <c r="D41" s="47"/>
      <c r="E41" s="24"/>
      <c r="F41" s="24"/>
      <c r="G41" s="60">
        <f>SUM(G38:G39)</f>
        <v>701562615.46000099</v>
      </c>
      <c r="H41" s="24"/>
      <c r="I41" s="24"/>
      <c r="J41" s="60">
        <f>SUM(J38:J39)</f>
        <v>-701562615.46000099</v>
      </c>
      <c r="K41" s="24"/>
      <c r="L41" s="60">
        <f>SUM(L38:L39)</f>
        <v>0</v>
      </c>
      <c r="M41" s="36"/>
      <c r="N41" s="45"/>
      <c r="R41" s="24"/>
      <c r="S41" s="11"/>
    </row>
    <row r="42" spans="1:23" s="8" customFormat="1" x14ac:dyDescent="0.2">
      <c r="B42" s="10"/>
      <c r="C42" s="46"/>
      <c r="D42" s="47"/>
      <c r="E42" s="24"/>
      <c r="F42" s="24"/>
      <c r="G42" s="23"/>
      <c r="H42" s="24"/>
      <c r="I42" s="24"/>
      <c r="J42" s="23"/>
      <c r="K42" s="24"/>
      <c r="L42" s="23"/>
      <c r="M42" s="36"/>
      <c r="N42" s="45"/>
      <c r="R42" s="24"/>
      <c r="S42" s="11"/>
    </row>
    <row r="43" spans="1:23" s="8" customFormat="1" x14ac:dyDescent="0.2">
      <c r="B43" s="10"/>
      <c r="C43" s="46"/>
      <c r="D43" s="47"/>
      <c r="E43" s="24"/>
      <c r="F43" s="24"/>
      <c r="G43" s="23"/>
      <c r="H43" s="24"/>
      <c r="I43" s="24"/>
      <c r="J43" s="23"/>
      <c r="K43" s="24"/>
      <c r="L43" s="23"/>
      <c r="M43" s="36"/>
      <c r="N43" s="45"/>
      <c r="R43" s="24"/>
      <c r="S43" s="11"/>
    </row>
    <row r="44" spans="1:23" s="64" customFormat="1" ht="15" customHeight="1" x14ac:dyDescent="0.2">
      <c r="A44" s="127" t="s">
        <v>48</v>
      </c>
      <c r="B44" s="128"/>
      <c r="C44" s="63" t="s">
        <v>51</v>
      </c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R44" s="65"/>
    </row>
    <row r="45" spans="1:23" s="64" customFormat="1" ht="15" customHeight="1" x14ac:dyDescent="0.2">
      <c r="A45" s="129" t="s">
        <v>50</v>
      </c>
      <c r="B45" s="130"/>
      <c r="C45" s="64" t="s">
        <v>54</v>
      </c>
      <c r="E45" s="66"/>
      <c r="I45" s="70" t="s">
        <v>73</v>
      </c>
      <c r="N45" s="66"/>
      <c r="P45" s="67"/>
      <c r="R45" s="67"/>
    </row>
    <row r="46" spans="1:23" s="64" customFormat="1" ht="15" customHeight="1" x14ac:dyDescent="0.2">
      <c r="A46" s="129" t="s">
        <v>52</v>
      </c>
      <c r="B46" s="129"/>
      <c r="C46" s="64" t="s">
        <v>53</v>
      </c>
      <c r="E46" s="68"/>
      <c r="F46" s="68"/>
      <c r="N46" s="69"/>
    </row>
    <row r="47" spans="1:23" ht="15" x14ac:dyDescent="0.25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R47" s="1"/>
      <c r="S47" s="1"/>
    </row>
    <row r="48" spans="1:23" x14ac:dyDescent="0.2">
      <c r="J48" s="53"/>
      <c r="K48" s="53"/>
      <c r="L48" s="53"/>
      <c r="M48" s="53"/>
      <c r="N48" s="53"/>
    </row>
    <row r="49" spans="10:14" x14ac:dyDescent="0.2">
      <c r="J49" s="53"/>
      <c r="K49" s="53"/>
      <c r="L49" s="53"/>
      <c r="M49" s="53"/>
      <c r="N49" s="53"/>
    </row>
    <row r="50" spans="10:14" x14ac:dyDescent="0.2">
      <c r="J50" s="53"/>
      <c r="K50" s="53"/>
      <c r="L50" s="53"/>
      <c r="M50" s="53"/>
      <c r="N50" s="53"/>
    </row>
    <row r="51" spans="10:14" x14ac:dyDescent="0.2">
      <c r="J51" s="53"/>
      <c r="K51" s="53"/>
      <c r="L51" s="53"/>
      <c r="M51" s="53"/>
      <c r="N51" s="53"/>
    </row>
    <row r="52" spans="10:14" x14ac:dyDescent="0.2">
      <c r="N52" s="54"/>
    </row>
  </sheetData>
  <mergeCells count="13">
    <mergeCell ref="A1:Q1"/>
    <mergeCell ref="A2:Q2"/>
    <mergeCell ref="A3:Q3"/>
    <mergeCell ref="A4:Q4"/>
    <mergeCell ref="E8:E9"/>
    <mergeCell ref="G8:G9"/>
    <mergeCell ref="J8:J9"/>
    <mergeCell ref="L8:L9"/>
    <mergeCell ref="N20:N21"/>
    <mergeCell ref="P20:P21"/>
    <mergeCell ref="A44:B44"/>
    <mergeCell ref="A45:B45"/>
    <mergeCell ref="A46:B46"/>
  </mergeCells>
  <printOptions horizontalCentered="1"/>
  <pageMargins left="0.70866141732283472" right="0.70866141732283472" top="0.74803149606299213" bottom="0.74803149606299213" header="0.31496062992125984" footer="0.31496062992125984"/>
  <pageSetup scale="3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1" tint="0.499984740745262"/>
    <pageSetUpPr fitToPage="1"/>
  </sheetPr>
  <dimension ref="A1:W53"/>
  <sheetViews>
    <sheetView showGridLines="0" topLeftCell="A4" zoomScale="80" zoomScaleNormal="80" workbookViewId="0">
      <selection activeCell="G15" sqref="G15:G21"/>
    </sheetView>
  </sheetViews>
  <sheetFormatPr baseColWidth="10" defaultColWidth="11.42578125" defaultRowHeight="12.75" outlineLevelRow="1" x14ac:dyDescent="0.2"/>
  <cols>
    <col min="1" max="1" width="3.28515625" style="1" customWidth="1"/>
    <col min="2" max="2" width="2.7109375" style="1" customWidth="1"/>
    <col min="3" max="3" width="15.7109375" style="1" customWidth="1"/>
    <col min="4" max="4" width="13.85546875" style="1" customWidth="1"/>
    <col min="5" max="5" width="15.7109375" style="1" customWidth="1"/>
    <col min="6" max="6" width="1.28515625" style="1" customWidth="1"/>
    <col min="7" max="7" width="17.7109375" style="1" customWidth="1"/>
    <col min="8" max="9" width="2.42578125" style="1" customWidth="1"/>
    <col min="10" max="10" width="18.85546875" style="1" customWidth="1"/>
    <col min="11" max="11" width="2.42578125" style="1" customWidth="1"/>
    <col min="12" max="12" width="19.140625" style="1" customWidth="1"/>
    <col min="13" max="13" width="1.7109375" style="1" customWidth="1"/>
    <col min="14" max="14" width="19" style="1" customWidth="1"/>
    <col min="15" max="15" width="4.42578125" style="1" customWidth="1"/>
    <col min="16" max="17" width="18.7109375" style="1" customWidth="1"/>
    <col min="18" max="18" width="17.5703125" style="3" bestFit="1" customWidth="1"/>
    <col min="19" max="19" width="16.5703125" style="3" bestFit="1" customWidth="1"/>
    <col min="20" max="20" width="16" style="1" bestFit="1" customWidth="1"/>
    <col min="21" max="21" width="18.7109375" style="1" customWidth="1"/>
    <col min="22" max="16384" width="11.42578125" style="1"/>
  </cols>
  <sheetData>
    <row r="1" spans="1:21" ht="26.25" x14ac:dyDescent="0.4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</row>
    <row r="2" spans="1:21" ht="21" x14ac:dyDescent="0.35">
      <c r="A2" s="121" t="s">
        <v>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</row>
    <row r="3" spans="1:21" ht="15.75" x14ac:dyDescent="0.25">
      <c r="A3" s="122" t="s">
        <v>44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</row>
    <row r="4" spans="1:21" ht="15.75" customHeight="1" x14ac:dyDescent="0.2">
      <c r="A4" s="123" t="s">
        <v>2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7"/>
      <c r="S4" s="7"/>
    </row>
    <row r="5" spans="1:21" s="8" customFormat="1" ht="6" customHeight="1" thickBot="1" x14ac:dyDescent="0.25">
      <c r="C5" s="9"/>
      <c r="I5" s="10"/>
      <c r="J5" s="10"/>
      <c r="K5" s="10"/>
      <c r="L5" s="10"/>
      <c r="M5" s="10"/>
      <c r="N5" s="10"/>
      <c r="R5" s="11"/>
      <c r="S5" s="11"/>
    </row>
    <row r="6" spans="1:21" s="8" customFormat="1" ht="18" customHeight="1" thickBot="1" x14ac:dyDescent="0.25">
      <c r="B6" s="55"/>
      <c r="C6" s="55"/>
      <c r="D6" s="55"/>
      <c r="E6" s="55"/>
      <c r="F6" s="55"/>
      <c r="G6" s="56"/>
      <c r="H6" s="56"/>
      <c r="I6" s="57"/>
      <c r="J6" s="56" t="s">
        <v>3</v>
      </c>
      <c r="K6" s="56"/>
      <c r="L6" s="56"/>
      <c r="M6" s="56"/>
      <c r="N6" s="55"/>
      <c r="O6" s="55"/>
      <c r="P6" s="55"/>
      <c r="Q6" s="55"/>
      <c r="S6" s="11"/>
    </row>
    <row r="7" spans="1:21" s="8" customFormat="1" ht="10.5" customHeight="1" x14ac:dyDescent="0.2">
      <c r="C7" s="10"/>
      <c r="D7" s="10"/>
      <c r="E7" s="12"/>
      <c r="F7" s="12"/>
      <c r="G7" s="12"/>
      <c r="H7" s="12"/>
      <c r="I7" s="12"/>
      <c r="J7" s="12"/>
      <c r="K7" s="12"/>
      <c r="L7" s="12"/>
      <c r="M7" s="12"/>
      <c r="Q7" s="55"/>
      <c r="S7" s="11"/>
    </row>
    <row r="8" spans="1:21" s="8" customFormat="1" x14ac:dyDescent="0.2">
      <c r="E8" s="125" t="s">
        <v>4</v>
      </c>
      <c r="F8" s="13"/>
      <c r="G8" s="116" t="s">
        <v>22</v>
      </c>
      <c r="H8" s="14"/>
      <c r="I8" s="15"/>
      <c r="J8" s="125" t="s">
        <v>5</v>
      </c>
      <c r="L8" s="116" t="s">
        <v>58</v>
      </c>
      <c r="Q8" s="55"/>
      <c r="S8" s="11"/>
    </row>
    <row r="9" spans="1:21" s="17" customFormat="1" x14ac:dyDescent="0.2">
      <c r="C9" s="13"/>
      <c r="E9" s="126"/>
      <c r="F9" s="13"/>
      <c r="G9" s="117"/>
      <c r="H9" s="18"/>
      <c r="J9" s="126"/>
      <c r="L9" s="117"/>
      <c r="M9" s="16"/>
      <c r="Q9" s="55"/>
      <c r="R9" s="8"/>
      <c r="S9" s="11"/>
      <c r="U9" s="20"/>
    </row>
    <row r="10" spans="1:21" s="17" customFormat="1" ht="20.25" customHeight="1" x14ac:dyDescent="0.2">
      <c r="B10" s="71" t="s">
        <v>6</v>
      </c>
      <c r="C10" s="72"/>
      <c r="D10" s="73"/>
      <c r="E10" s="72"/>
      <c r="F10" s="13"/>
      <c r="G10" s="74"/>
      <c r="J10" s="72"/>
      <c r="L10" s="74"/>
      <c r="M10" s="21"/>
      <c r="N10" s="21"/>
      <c r="P10" s="21"/>
      <c r="Q10" s="55"/>
      <c r="R10" s="8"/>
      <c r="S10" s="11"/>
      <c r="U10" s="20"/>
    </row>
    <row r="11" spans="1:21" s="17" customFormat="1" ht="12" customHeight="1" outlineLevel="1" x14ac:dyDescent="0.2">
      <c r="C11" s="8" t="s">
        <v>7</v>
      </c>
      <c r="D11" s="8" t="s">
        <v>38</v>
      </c>
      <c r="E11" s="23">
        <v>1160000000</v>
      </c>
      <c r="F11" s="23"/>
      <c r="G11" s="24">
        <v>992421897.99999964</v>
      </c>
      <c r="H11" s="24"/>
      <c r="I11" s="24"/>
      <c r="J11" s="23">
        <f t="shared" ref="J11:J19" si="0">+L11-G11</f>
        <v>-3983633.3999996185</v>
      </c>
      <c r="K11" s="25"/>
      <c r="L11" s="24">
        <v>988438264.60000002</v>
      </c>
      <c r="M11" s="21"/>
      <c r="N11" s="26"/>
      <c r="P11" s="24"/>
      <c r="Q11" s="55"/>
      <c r="R11" s="8"/>
      <c r="S11" s="11"/>
      <c r="U11" s="20"/>
    </row>
    <row r="12" spans="1:21" s="8" customFormat="1" ht="12.75" customHeight="1" outlineLevel="1" x14ac:dyDescent="0.2">
      <c r="C12" s="8" t="s">
        <v>7</v>
      </c>
      <c r="D12" s="8" t="s">
        <v>38</v>
      </c>
      <c r="E12" s="23">
        <v>5000000000</v>
      </c>
      <c r="F12" s="23"/>
      <c r="G12" s="24">
        <v>4703229724.46</v>
      </c>
      <c r="H12" s="24"/>
      <c r="I12" s="24"/>
      <c r="J12" s="23">
        <f t="shared" si="0"/>
        <v>-18879010.069999695</v>
      </c>
      <c r="K12" s="25"/>
      <c r="L12" s="24">
        <v>4684350714.3900003</v>
      </c>
      <c r="M12" s="24"/>
      <c r="N12" s="58"/>
      <c r="O12" s="1"/>
      <c r="Q12" s="55"/>
      <c r="S12" s="11"/>
    </row>
    <row r="13" spans="1:21" s="8" customFormat="1" outlineLevel="1" x14ac:dyDescent="0.2">
      <c r="C13" s="8" t="s">
        <v>7</v>
      </c>
      <c r="D13" s="8" t="s">
        <v>39</v>
      </c>
      <c r="E13" s="23">
        <v>1781065000</v>
      </c>
      <c r="F13" s="23"/>
      <c r="G13" s="24">
        <v>1701311462.3400002</v>
      </c>
      <c r="H13" s="24"/>
      <c r="I13" s="24"/>
      <c r="J13" s="23">
        <f t="shared" si="0"/>
        <v>-6388928.6500000954</v>
      </c>
      <c r="K13" s="25"/>
      <c r="L13" s="24">
        <v>1694922533.6900001</v>
      </c>
      <c r="M13" s="24"/>
      <c r="Q13" s="55"/>
      <c r="S13" s="11"/>
      <c r="T13" s="11"/>
      <c r="U13" s="20"/>
    </row>
    <row r="14" spans="1:21" s="8" customFormat="1" outlineLevel="1" x14ac:dyDescent="0.2">
      <c r="C14" s="8" t="s">
        <v>7</v>
      </c>
      <c r="D14" s="8" t="s">
        <v>39</v>
      </c>
      <c r="E14" s="23">
        <v>2117321428.5699999</v>
      </c>
      <c r="F14" s="23"/>
      <c r="G14" s="24">
        <v>2010985265.7900002</v>
      </c>
      <c r="H14" s="24"/>
      <c r="I14" s="24"/>
      <c r="J14" s="23">
        <f t="shared" si="0"/>
        <v>-7551845.5300002098</v>
      </c>
      <c r="K14" s="25"/>
      <c r="L14" s="24">
        <v>2003433420.26</v>
      </c>
      <c r="M14" s="24"/>
      <c r="Q14" s="55"/>
      <c r="S14" s="11"/>
      <c r="T14" s="19"/>
      <c r="U14" s="20"/>
    </row>
    <row r="15" spans="1:21" s="8" customFormat="1" outlineLevel="1" x14ac:dyDescent="0.2">
      <c r="C15" s="8" t="s">
        <v>7</v>
      </c>
      <c r="D15" s="8" t="s">
        <v>39</v>
      </c>
      <c r="E15" s="23">
        <v>1380000000</v>
      </c>
      <c r="G15" s="24">
        <v>1368096249.8700001</v>
      </c>
      <c r="J15" s="23">
        <f t="shared" si="0"/>
        <v>-5137606.7899999619</v>
      </c>
      <c r="L15" s="24">
        <v>1362958643.0800002</v>
      </c>
      <c r="M15" s="24"/>
      <c r="Q15" s="55"/>
      <c r="S15" s="11"/>
      <c r="T15" s="19"/>
      <c r="U15" s="20"/>
    </row>
    <row r="16" spans="1:21" s="8" customFormat="1" outlineLevel="1" x14ac:dyDescent="0.2">
      <c r="C16" s="8" t="s">
        <v>7</v>
      </c>
      <c r="D16" s="8" t="s">
        <v>40</v>
      </c>
      <c r="E16" s="23">
        <v>4500000000</v>
      </c>
      <c r="G16" s="24">
        <v>4461183423.5300007</v>
      </c>
      <c r="J16" s="23">
        <f t="shared" si="0"/>
        <v>-16753065.600000381</v>
      </c>
      <c r="L16" s="24">
        <v>4444430357.9300003</v>
      </c>
      <c r="M16" s="24"/>
      <c r="N16" s="26"/>
      <c r="P16" s="24"/>
      <c r="Q16" s="55"/>
      <c r="S16" s="11"/>
      <c r="T16" s="17"/>
      <c r="U16" s="20"/>
    </row>
    <row r="17" spans="1:21" outlineLevel="1" x14ac:dyDescent="0.2">
      <c r="C17" s="8" t="s">
        <v>7</v>
      </c>
      <c r="D17" s="1" t="s">
        <v>41</v>
      </c>
      <c r="E17" s="23">
        <v>1400000000</v>
      </c>
      <c r="G17" s="24">
        <v>1380222328.6799998</v>
      </c>
      <c r="J17" s="23">
        <f t="shared" si="0"/>
        <v>-8535956.9400000572</v>
      </c>
      <c r="L17" s="24">
        <v>1371686371.7399998</v>
      </c>
      <c r="N17" s="26"/>
      <c r="P17" s="24"/>
      <c r="Q17" s="55"/>
      <c r="R17" s="8"/>
      <c r="S17" s="11"/>
      <c r="T17" s="28"/>
      <c r="U17" s="20"/>
    </row>
    <row r="18" spans="1:21" outlineLevel="1" x14ac:dyDescent="0.2">
      <c r="C18" s="8" t="s">
        <v>7</v>
      </c>
      <c r="D18" s="1" t="s">
        <v>42</v>
      </c>
      <c r="E18" s="23">
        <v>1995143736.0699999</v>
      </c>
      <c r="G18" s="24">
        <v>1993920044.8899999</v>
      </c>
      <c r="J18" s="23">
        <f t="shared" si="0"/>
        <v>-6361252.2800002098</v>
      </c>
      <c r="L18" s="24">
        <v>1987558792.6099997</v>
      </c>
      <c r="N18" s="26"/>
      <c r="P18" s="24"/>
      <c r="Q18" s="55"/>
      <c r="R18" s="8"/>
      <c r="S18" s="11"/>
      <c r="T18" s="28"/>
      <c r="U18" s="20"/>
    </row>
    <row r="19" spans="1:21" ht="15" customHeight="1" outlineLevel="1" x14ac:dyDescent="0.2">
      <c r="C19" s="8" t="s">
        <v>7</v>
      </c>
      <c r="D19" s="1" t="s">
        <v>43</v>
      </c>
      <c r="E19" s="23">
        <v>1000000000</v>
      </c>
      <c r="G19" s="30">
        <v>999386665.14999998</v>
      </c>
      <c r="J19" s="29">
        <f t="shared" si="0"/>
        <v>-3188367.9200001955</v>
      </c>
      <c r="L19" s="30">
        <v>996198297.22999978</v>
      </c>
      <c r="Q19" s="55"/>
      <c r="R19" s="8"/>
      <c r="S19" s="11"/>
      <c r="T19" s="28"/>
      <c r="U19" s="20"/>
    </row>
    <row r="20" spans="1:21" ht="18.600000000000001" customHeight="1" x14ac:dyDescent="0.2">
      <c r="C20" s="8"/>
      <c r="E20" s="60">
        <f>SUM(E11:E19)</f>
        <v>20333530164.639999</v>
      </c>
      <c r="G20" s="60">
        <f>SUM(G11:G19)</f>
        <v>19610757062.710003</v>
      </c>
      <c r="J20" s="60">
        <f>SUM(J11:J19)</f>
        <v>-76779667.180000424</v>
      </c>
      <c r="L20" s="60">
        <f>SUM(L11:L19)</f>
        <v>19533977395.529999</v>
      </c>
      <c r="N20" s="116" t="s">
        <v>59</v>
      </c>
      <c r="P20" s="116" t="s">
        <v>45</v>
      </c>
      <c r="Q20" s="55"/>
      <c r="R20" s="8"/>
      <c r="S20" s="11"/>
      <c r="T20" s="8"/>
      <c r="U20" s="20"/>
    </row>
    <row r="21" spans="1:21" ht="20.25" customHeight="1" x14ac:dyDescent="0.2">
      <c r="B21" s="71" t="s">
        <v>8</v>
      </c>
      <c r="C21" s="76"/>
      <c r="D21" s="75"/>
      <c r="E21" s="77"/>
      <c r="G21" s="77"/>
      <c r="J21" s="77"/>
      <c r="L21" s="77"/>
      <c r="N21" s="117"/>
      <c r="P21" s="117"/>
      <c r="Q21" s="55"/>
      <c r="R21" s="8"/>
      <c r="S21" s="11"/>
      <c r="T21" s="8"/>
      <c r="U21" s="20"/>
    </row>
    <row r="22" spans="1:21" ht="6" customHeight="1" x14ac:dyDescent="0.2">
      <c r="C22" s="8"/>
      <c r="E22" s="23"/>
      <c r="G22" s="23"/>
      <c r="J22" s="23"/>
      <c r="L22" s="23"/>
      <c r="Q22" s="55"/>
      <c r="R22" s="8"/>
      <c r="S22" s="11"/>
      <c r="T22" s="8"/>
      <c r="U22" s="20"/>
    </row>
    <row r="23" spans="1:21" s="17" customFormat="1" ht="12" customHeight="1" outlineLevel="1" x14ac:dyDescent="0.2">
      <c r="A23" s="17" t="s">
        <v>50</v>
      </c>
      <c r="B23" s="17" t="s">
        <v>48</v>
      </c>
      <c r="C23" s="8" t="s">
        <v>49</v>
      </c>
      <c r="D23" s="8" t="s">
        <v>55</v>
      </c>
      <c r="E23" s="23">
        <v>1400000000</v>
      </c>
      <c r="F23" s="23"/>
      <c r="G23" s="23">
        <v>1400000000</v>
      </c>
      <c r="H23" s="24"/>
      <c r="I23" s="24"/>
      <c r="J23" s="23">
        <f>+L23-G23</f>
        <v>0</v>
      </c>
      <c r="K23" s="25"/>
      <c r="L23" s="23">
        <v>1400000000</v>
      </c>
      <c r="M23" s="21"/>
      <c r="N23" s="24">
        <v>446430600</v>
      </c>
      <c r="P23" s="24">
        <f>+L23-N23</f>
        <v>953569400</v>
      </c>
      <c r="Q23" s="55"/>
      <c r="R23" s="8"/>
      <c r="S23" s="11"/>
      <c r="U23" s="20"/>
    </row>
    <row r="24" spans="1:21" s="17" customFormat="1" ht="12" customHeight="1" outlineLevel="1" x14ac:dyDescent="0.2">
      <c r="A24" s="17" t="s">
        <v>50</v>
      </c>
      <c r="B24" s="17" t="s">
        <v>48</v>
      </c>
      <c r="C24" s="8" t="s">
        <v>49</v>
      </c>
      <c r="D24" s="8" t="s">
        <v>55</v>
      </c>
      <c r="E24" s="23">
        <v>1200000000</v>
      </c>
      <c r="F24" s="23"/>
      <c r="G24" s="23">
        <v>1200000000</v>
      </c>
      <c r="H24" s="24"/>
      <c r="I24" s="24"/>
      <c r="J24" s="23">
        <f>+L24-G24</f>
        <v>0</v>
      </c>
      <c r="K24" s="25"/>
      <c r="L24" s="23">
        <v>1200000000</v>
      </c>
      <c r="M24" s="21"/>
      <c r="N24" s="24">
        <v>373176000</v>
      </c>
      <c r="P24" s="24">
        <f>+L24-N24</f>
        <v>826824000</v>
      </c>
      <c r="Q24" s="55"/>
      <c r="R24" s="8"/>
      <c r="S24" s="11"/>
      <c r="U24" s="20"/>
    </row>
    <row r="25" spans="1:21" s="17" customFormat="1" ht="12" customHeight="1" outlineLevel="1" x14ac:dyDescent="0.2">
      <c r="A25" s="17" t="s">
        <v>50</v>
      </c>
      <c r="B25" s="17" t="s">
        <v>48</v>
      </c>
      <c r="C25" s="8" t="s">
        <v>49</v>
      </c>
      <c r="D25" s="8" t="s">
        <v>55</v>
      </c>
      <c r="E25" s="23">
        <v>665394050.15999997</v>
      </c>
      <c r="F25" s="23"/>
      <c r="G25" s="23">
        <v>637014515</v>
      </c>
      <c r="H25" s="24"/>
      <c r="I25" s="24"/>
      <c r="J25" s="23">
        <f>+L25-G25</f>
        <v>0</v>
      </c>
      <c r="K25" s="25"/>
      <c r="L25" s="23">
        <v>637014515</v>
      </c>
      <c r="M25" s="21"/>
      <c r="N25" s="24">
        <v>0</v>
      </c>
      <c r="P25" s="24">
        <f>+L25-N25</f>
        <v>637014515</v>
      </c>
      <c r="Q25" s="55"/>
      <c r="R25" s="8"/>
      <c r="S25" s="11"/>
      <c r="U25" s="20"/>
    </row>
    <row r="26" spans="1:21" s="17" customFormat="1" ht="12" customHeight="1" outlineLevel="1" x14ac:dyDescent="0.2">
      <c r="A26" s="17" t="s">
        <v>50</v>
      </c>
      <c r="B26" s="17" t="s">
        <v>48</v>
      </c>
      <c r="C26" s="8" t="s">
        <v>49</v>
      </c>
      <c r="D26" s="8" t="s">
        <v>55</v>
      </c>
      <c r="E26" s="23">
        <v>1020000000</v>
      </c>
      <c r="F26" s="23"/>
      <c r="G26" s="29">
        <v>1020000000</v>
      </c>
      <c r="H26" s="24"/>
      <c r="I26" s="24"/>
      <c r="J26" s="29">
        <f>+L26-G26</f>
        <v>0</v>
      </c>
      <c r="K26" s="25"/>
      <c r="L26" s="29">
        <v>1020000000</v>
      </c>
      <c r="M26" s="21"/>
      <c r="N26" s="30">
        <v>301164180</v>
      </c>
      <c r="P26" s="30">
        <f>+L26-N26</f>
        <v>718835820</v>
      </c>
      <c r="Q26" s="21"/>
      <c r="R26" s="32"/>
      <c r="U26" s="20"/>
    </row>
    <row r="27" spans="1:21" x14ac:dyDescent="0.2">
      <c r="C27" s="8"/>
      <c r="E27" s="60">
        <f>SUM(E23:E26)</f>
        <v>4285394050.1599998</v>
      </c>
      <c r="G27" s="60">
        <f>SUM(G23:G26)</f>
        <v>4257014515</v>
      </c>
      <c r="J27" s="60">
        <f>SUM(J23:J26)</f>
        <v>0</v>
      </c>
      <c r="L27" s="60">
        <f>SUM(L23:L26)</f>
        <v>4257014515</v>
      </c>
      <c r="N27" s="62">
        <f>SUM(N23:N26)</f>
        <v>1120770780</v>
      </c>
      <c r="P27" s="23">
        <f>SUM(P23:P26)</f>
        <v>3136243735</v>
      </c>
      <c r="R27" s="11"/>
      <c r="S27" s="11"/>
      <c r="T27" s="8"/>
      <c r="U27" s="20"/>
    </row>
    <row r="28" spans="1:21" ht="20.25" customHeight="1" x14ac:dyDescent="0.2">
      <c r="B28" s="71" t="s">
        <v>10</v>
      </c>
      <c r="C28" s="76"/>
      <c r="D28" s="75"/>
      <c r="E28" s="75"/>
      <c r="G28" s="75"/>
      <c r="J28" s="77"/>
      <c r="L28" s="75"/>
      <c r="R28" s="31"/>
    </row>
    <row r="29" spans="1:21" s="17" customFormat="1" outlineLevel="1" x14ac:dyDescent="0.2">
      <c r="C29" s="8" t="s">
        <v>31</v>
      </c>
      <c r="D29" s="8" t="s">
        <v>40</v>
      </c>
      <c r="E29" s="23">
        <v>1000000000</v>
      </c>
      <c r="F29" s="23"/>
      <c r="G29" s="23">
        <v>1000000000</v>
      </c>
      <c r="H29" s="24"/>
      <c r="I29" s="24"/>
      <c r="J29" s="23">
        <f>+L29-G29</f>
        <v>0</v>
      </c>
      <c r="K29" s="25"/>
      <c r="L29" s="23">
        <v>1000000000</v>
      </c>
      <c r="M29" s="21"/>
      <c r="N29" s="24"/>
      <c r="P29" s="24"/>
      <c r="Q29" s="21"/>
      <c r="R29" s="32"/>
      <c r="U29" s="20"/>
    </row>
    <row r="30" spans="1:21" s="17" customFormat="1" outlineLevel="1" x14ac:dyDescent="0.2">
      <c r="C30" s="8" t="s">
        <v>31</v>
      </c>
      <c r="D30" s="8" t="s">
        <v>40</v>
      </c>
      <c r="E30" s="23">
        <v>500000000</v>
      </c>
      <c r="F30" s="23"/>
      <c r="G30" s="23">
        <v>500000000</v>
      </c>
      <c r="H30" s="24"/>
      <c r="I30" s="24"/>
      <c r="J30" s="23">
        <f>+L30-G30</f>
        <v>0</v>
      </c>
      <c r="K30" s="25"/>
      <c r="L30" s="23">
        <v>500000000</v>
      </c>
      <c r="M30" s="21"/>
      <c r="N30" s="24"/>
      <c r="P30" s="24"/>
      <c r="Q30" s="21"/>
      <c r="R30" s="32"/>
      <c r="U30" s="20"/>
    </row>
    <row r="31" spans="1:21" s="8" customFormat="1" outlineLevel="1" x14ac:dyDescent="0.2">
      <c r="C31" s="8" t="s">
        <v>32</v>
      </c>
      <c r="D31" s="8" t="s">
        <v>42</v>
      </c>
      <c r="E31" s="23">
        <v>1000000000</v>
      </c>
      <c r="F31" s="23"/>
      <c r="G31" s="24">
        <v>0</v>
      </c>
      <c r="H31" s="24"/>
      <c r="I31" s="24"/>
      <c r="J31" s="23">
        <f>+L31-G31</f>
        <v>925000000</v>
      </c>
      <c r="K31" s="25"/>
      <c r="L31" s="24">
        <v>925000000</v>
      </c>
      <c r="M31" s="24"/>
      <c r="N31" s="24"/>
    </row>
    <row r="32" spans="1:21" s="8" customFormat="1" outlineLevel="1" x14ac:dyDescent="0.2">
      <c r="C32" s="8" t="s">
        <v>33</v>
      </c>
      <c r="D32" s="8" t="s">
        <v>33</v>
      </c>
      <c r="E32" s="30">
        <v>300000000</v>
      </c>
      <c r="F32" s="23"/>
      <c r="G32" s="30">
        <v>0</v>
      </c>
      <c r="H32" s="24"/>
      <c r="I32" s="24"/>
      <c r="J32" s="30">
        <f>+L32-G32</f>
        <v>300000000</v>
      </c>
      <c r="K32" s="25"/>
      <c r="L32" s="30">
        <v>300000000</v>
      </c>
      <c r="M32" s="24"/>
      <c r="N32" s="24"/>
    </row>
    <row r="33" spans="1:23" s="8" customFormat="1" ht="14.25" customHeight="1" x14ac:dyDescent="0.2">
      <c r="E33" s="59">
        <f>SUM(E29:E32)</f>
        <v>2800000000</v>
      </c>
      <c r="F33" s="23"/>
      <c r="G33" s="59">
        <f>SUM(G29:G32)</f>
        <v>1500000000</v>
      </c>
      <c r="H33" s="24"/>
      <c r="I33" s="24"/>
      <c r="J33" s="59">
        <f>SUM(J29:J32)</f>
        <v>1225000000</v>
      </c>
      <c r="K33" s="25"/>
      <c r="L33" s="59">
        <f>SUM(L29:L32)</f>
        <v>2725000000</v>
      </c>
      <c r="M33" s="24"/>
      <c r="N33" s="24"/>
    </row>
    <row r="34" spans="1:23" s="8" customFormat="1" ht="15" customHeight="1" x14ac:dyDescent="0.25">
      <c r="B34" s="78" t="s">
        <v>12</v>
      </c>
      <c r="C34" s="76"/>
      <c r="D34" s="76"/>
      <c r="E34" s="79"/>
      <c r="F34" s="24"/>
      <c r="G34" s="80"/>
      <c r="H34" s="24"/>
      <c r="I34" s="24"/>
      <c r="J34" s="81"/>
      <c r="K34" s="24"/>
      <c r="L34" s="77"/>
      <c r="M34" s="36"/>
      <c r="R34" s="23"/>
      <c r="T34" s="28"/>
      <c r="U34" s="20"/>
      <c r="W34" s="37"/>
    </row>
    <row r="35" spans="1:23" s="8" customFormat="1" ht="5.25" customHeight="1" x14ac:dyDescent="0.2">
      <c r="B35" s="76"/>
      <c r="C35" s="76"/>
      <c r="D35" s="76"/>
      <c r="E35" s="82"/>
      <c r="F35" s="38"/>
      <c r="G35" s="83"/>
      <c r="H35" s="24"/>
      <c r="I35" s="24"/>
      <c r="J35" s="84"/>
      <c r="K35" s="24"/>
      <c r="L35" s="84"/>
      <c r="M35" s="41"/>
      <c r="W35" s="37"/>
    </row>
    <row r="36" spans="1:23" s="8" customFormat="1" x14ac:dyDescent="0.2">
      <c r="B36" s="8" t="s">
        <v>13</v>
      </c>
      <c r="C36" s="10"/>
      <c r="E36" s="24"/>
      <c r="F36" s="24"/>
      <c r="G36" s="34"/>
      <c r="H36" s="24"/>
      <c r="I36" s="24"/>
      <c r="J36" s="35"/>
      <c r="K36" s="24"/>
      <c r="L36" s="24"/>
      <c r="M36" s="36"/>
      <c r="R36" s="23"/>
      <c r="T36" s="1"/>
      <c r="U36" s="20"/>
      <c r="W36" s="37"/>
    </row>
    <row r="37" spans="1:23" s="8" customFormat="1" ht="6" customHeight="1" x14ac:dyDescent="0.2">
      <c r="B37" s="10"/>
      <c r="C37" s="10"/>
      <c r="E37" s="24"/>
      <c r="F37" s="24"/>
      <c r="G37" s="34"/>
      <c r="H37" s="24"/>
      <c r="I37" s="24"/>
      <c r="J37" s="35"/>
      <c r="K37" s="24"/>
      <c r="L37" s="24"/>
      <c r="M37" s="36"/>
      <c r="S37" s="3"/>
      <c r="W37" s="37"/>
    </row>
    <row r="38" spans="1:23" s="8" customFormat="1" x14ac:dyDescent="0.2">
      <c r="B38" s="10"/>
      <c r="C38" s="8" t="s">
        <v>14</v>
      </c>
      <c r="E38" s="24"/>
      <c r="F38" s="24"/>
      <c r="G38" s="34"/>
      <c r="H38" s="34"/>
      <c r="I38" s="34"/>
      <c r="J38" s="34"/>
      <c r="K38" s="34"/>
      <c r="L38" s="35"/>
      <c r="M38" s="36"/>
      <c r="R38" s="23"/>
      <c r="S38" s="11"/>
      <c r="U38" s="20"/>
      <c r="W38" s="37"/>
    </row>
    <row r="39" spans="1:23" s="8" customFormat="1" outlineLevel="1" x14ac:dyDescent="0.2">
      <c r="A39" s="43" t="s">
        <v>15</v>
      </c>
      <c r="B39" s="10"/>
      <c r="C39" s="8" t="s">
        <v>7</v>
      </c>
      <c r="D39" s="8" t="s">
        <v>43</v>
      </c>
      <c r="E39" s="24"/>
      <c r="F39" s="24"/>
      <c r="G39" s="23">
        <v>352115076.96000051</v>
      </c>
      <c r="H39" s="23"/>
      <c r="I39" s="23"/>
      <c r="J39" s="23">
        <f>+L39-G39</f>
        <v>-352115076.96000051</v>
      </c>
      <c r="K39" s="34"/>
      <c r="L39" s="42">
        <v>0</v>
      </c>
      <c r="M39" s="36"/>
      <c r="N39" s="24"/>
      <c r="P39" s="24"/>
      <c r="R39" s="24"/>
    </row>
    <row r="40" spans="1:23" s="8" customFormat="1" outlineLevel="1" x14ac:dyDescent="0.2">
      <c r="A40" s="43" t="s">
        <v>16</v>
      </c>
      <c r="B40" s="10"/>
      <c r="C40" s="8" t="s">
        <v>7</v>
      </c>
      <c r="D40" s="8" t="s">
        <v>33</v>
      </c>
      <c r="E40" s="24"/>
      <c r="F40" s="24"/>
      <c r="G40" s="23">
        <v>349447538.50000054</v>
      </c>
      <c r="H40" s="23"/>
      <c r="I40" s="23"/>
      <c r="J40" s="23">
        <f>+L40-G40</f>
        <v>-349447538.50000054</v>
      </c>
      <c r="K40" s="34"/>
      <c r="L40" s="42">
        <v>0</v>
      </c>
      <c r="M40" s="36"/>
      <c r="N40" s="45"/>
      <c r="R40" s="24"/>
      <c r="S40" s="11"/>
    </row>
    <row r="41" spans="1:23" s="8" customFormat="1" ht="6" customHeight="1" outlineLevel="1" x14ac:dyDescent="0.2">
      <c r="B41" s="10"/>
      <c r="C41" s="46"/>
      <c r="E41" s="24"/>
      <c r="F41" s="24"/>
      <c r="G41" s="29"/>
      <c r="H41" s="24"/>
      <c r="I41" s="24"/>
      <c r="J41" s="44"/>
      <c r="K41" s="24"/>
      <c r="L41" s="30"/>
      <c r="M41" s="36"/>
      <c r="N41" s="45"/>
      <c r="S41" s="11"/>
    </row>
    <row r="42" spans="1:23" s="8" customFormat="1" x14ac:dyDescent="0.2">
      <c r="B42" s="10"/>
      <c r="C42" s="46"/>
      <c r="D42" s="47"/>
      <c r="E42" s="24"/>
      <c r="F42" s="24"/>
      <c r="G42" s="60">
        <f>SUM(G39:G40)</f>
        <v>701562615.46000099</v>
      </c>
      <c r="H42" s="24"/>
      <c r="I42" s="24"/>
      <c r="J42" s="60">
        <f>SUM(J39:J40)</f>
        <v>-701562615.46000099</v>
      </c>
      <c r="K42" s="24"/>
      <c r="L42" s="60">
        <f>SUM(L39:L40)</f>
        <v>0</v>
      </c>
      <c r="M42" s="36"/>
      <c r="N42" s="45"/>
      <c r="R42" s="24"/>
      <c r="S42" s="11"/>
    </row>
    <row r="43" spans="1:23" s="8" customFormat="1" x14ac:dyDescent="0.2">
      <c r="B43" s="10"/>
      <c r="C43" s="46"/>
      <c r="D43" s="47"/>
      <c r="E43" s="24"/>
      <c r="F43" s="24"/>
      <c r="G43" s="23"/>
      <c r="H43" s="24"/>
      <c r="I43" s="24"/>
      <c r="J43" s="23"/>
      <c r="K43" s="24"/>
      <c r="L43" s="23"/>
      <c r="M43" s="36"/>
      <c r="N43" s="45"/>
      <c r="R43" s="24"/>
      <c r="S43" s="11"/>
    </row>
    <row r="44" spans="1:23" s="8" customFormat="1" x14ac:dyDescent="0.2">
      <c r="B44" s="10"/>
      <c r="C44" s="46"/>
      <c r="D44" s="47"/>
      <c r="E44" s="24"/>
      <c r="F44" s="24"/>
      <c r="G44" s="23"/>
      <c r="H44" s="24"/>
      <c r="I44" s="24"/>
      <c r="J44" s="23"/>
      <c r="K44" s="24"/>
      <c r="L44" s="23"/>
      <c r="M44" s="36"/>
      <c r="N44" s="45"/>
      <c r="R44" s="24"/>
      <c r="S44" s="11"/>
    </row>
    <row r="45" spans="1:23" s="64" customFormat="1" ht="15" customHeight="1" x14ac:dyDescent="0.2">
      <c r="A45" s="127" t="s">
        <v>48</v>
      </c>
      <c r="B45" s="128"/>
      <c r="C45" s="63" t="s">
        <v>51</v>
      </c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R45" s="65"/>
    </row>
    <row r="46" spans="1:23" s="64" customFormat="1" ht="15" customHeight="1" x14ac:dyDescent="0.2">
      <c r="A46" s="129" t="s">
        <v>50</v>
      </c>
      <c r="B46" s="130"/>
      <c r="C46" s="64" t="s">
        <v>54</v>
      </c>
      <c r="E46" s="66"/>
      <c r="I46" s="70" t="s">
        <v>74</v>
      </c>
      <c r="N46" s="66"/>
      <c r="P46" s="67"/>
      <c r="R46" s="67"/>
    </row>
    <row r="47" spans="1:23" s="64" customFormat="1" ht="15" customHeight="1" x14ac:dyDescent="0.2">
      <c r="A47" s="129" t="s">
        <v>52</v>
      </c>
      <c r="B47" s="129"/>
      <c r="C47" s="64" t="s">
        <v>53</v>
      </c>
      <c r="E47" s="68"/>
      <c r="F47" s="68"/>
      <c r="N47" s="69"/>
    </row>
    <row r="48" spans="1:23" ht="15" x14ac:dyDescent="0.25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R48" s="1"/>
      <c r="S48" s="1"/>
    </row>
    <row r="49" spans="10:14" x14ac:dyDescent="0.2">
      <c r="J49" s="53"/>
      <c r="K49" s="53"/>
      <c r="L49" s="53"/>
      <c r="M49" s="53"/>
      <c r="N49" s="53"/>
    </row>
    <row r="50" spans="10:14" x14ac:dyDescent="0.2">
      <c r="J50" s="53"/>
      <c r="K50" s="53"/>
      <c r="L50" s="53"/>
      <c r="M50" s="53"/>
      <c r="N50" s="53"/>
    </row>
    <row r="51" spans="10:14" x14ac:dyDescent="0.2">
      <c r="J51" s="53"/>
      <c r="K51" s="53"/>
      <c r="L51" s="53"/>
      <c r="M51" s="53"/>
      <c r="N51" s="53"/>
    </row>
    <row r="52" spans="10:14" x14ac:dyDescent="0.2">
      <c r="J52" s="53"/>
      <c r="K52" s="53"/>
      <c r="L52" s="53"/>
      <c r="M52" s="53"/>
      <c r="N52" s="53"/>
    </row>
    <row r="53" spans="10:14" x14ac:dyDescent="0.2">
      <c r="N53" s="54"/>
    </row>
  </sheetData>
  <mergeCells count="13">
    <mergeCell ref="A1:Q1"/>
    <mergeCell ref="A2:Q2"/>
    <mergeCell ref="A3:Q3"/>
    <mergeCell ref="A4:Q4"/>
    <mergeCell ref="E8:E9"/>
    <mergeCell ref="G8:G9"/>
    <mergeCell ref="J8:J9"/>
    <mergeCell ref="L8:L9"/>
    <mergeCell ref="N20:N21"/>
    <mergeCell ref="P20:P21"/>
    <mergeCell ref="A45:B45"/>
    <mergeCell ref="A46:B46"/>
    <mergeCell ref="A47:B47"/>
  </mergeCells>
  <printOptions horizontalCentered="1"/>
  <pageMargins left="0.70866141732283472" right="0.70866141732283472" top="0.74803149606299213" bottom="0.74803149606299213" header="0.31496062992125984" footer="0.31496062992125984"/>
  <pageSetup scale="3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theme="1" tint="0.499984740745262"/>
    <pageSetUpPr fitToPage="1"/>
  </sheetPr>
  <dimension ref="A1:W56"/>
  <sheetViews>
    <sheetView showGridLines="0" topLeftCell="A4" zoomScale="80" zoomScaleNormal="80" workbookViewId="0">
      <selection activeCell="G15" sqref="G15:G21"/>
    </sheetView>
  </sheetViews>
  <sheetFormatPr baseColWidth="10" defaultColWidth="11.42578125" defaultRowHeight="12.75" outlineLevelRow="1" x14ac:dyDescent="0.2"/>
  <cols>
    <col min="1" max="1" width="3.28515625" style="1" customWidth="1"/>
    <col min="2" max="2" width="2.7109375" style="1" customWidth="1"/>
    <col min="3" max="3" width="15.7109375" style="1" customWidth="1"/>
    <col min="4" max="4" width="13.85546875" style="1" customWidth="1"/>
    <col min="5" max="5" width="15.7109375" style="1" customWidth="1"/>
    <col min="6" max="6" width="1.28515625" style="1" customWidth="1"/>
    <col min="7" max="7" width="17.7109375" style="1" customWidth="1"/>
    <col min="8" max="9" width="2.42578125" style="1" customWidth="1"/>
    <col min="10" max="10" width="18.85546875" style="1" customWidth="1"/>
    <col min="11" max="11" width="2.42578125" style="1" customWidth="1"/>
    <col min="12" max="12" width="19.140625" style="1" customWidth="1"/>
    <col min="13" max="13" width="1.7109375" style="1" customWidth="1"/>
    <col min="14" max="14" width="19" style="1" customWidth="1"/>
    <col min="15" max="15" width="4.42578125" style="1" customWidth="1"/>
    <col min="16" max="17" width="18.7109375" style="1" customWidth="1"/>
    <col min="18" max="18" width="17.5703125" style="3" bestFit="1" customWidth="1"/>
    <col min="19" max="19" width="16.5703125" style="3" bestFit="1" customWidth="1"/>
    <col min="20" max="20" width="16" style="1" bestFit="1" customWidth="1"/>
    <col min="21" max="21" width="18.7109375" style="1" customWidth="1"/>
    <col min="22" max="16384" width="11.42578125" style="1"/>
  </cols>
  <sheetData>
    <row r="1" spans="1:21" ht="26.25" x14ac:dyDescent="0.4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</row>
    <row r="2" spans="1:21" ht="21" x14ac:dyDescent="0.35">
      <c r="A2" s="121" t="s">
        <v>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</row>
    <row r="3" spans="1:21" ht="15.75" x14ac:dyDescent="0.25">
      <c r="A3" s="122" t="s">
        <v>60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</row>
    <row r="4" spans="1:21" ht="15.75" customHeight="1" x14ac:dyDescent="0.2">
      <c r="A4" s="123" t="s">
        <v>2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7"/>
      <c r="S4" s="7"/>
    </row>
    <row r="5" spans="1:21" s="8" customFormat="1" ht="6" customHeight="1" thickBot="1" x14ac:dyDescent="0.25">
      <c r="C5" s="9"/>
      <c r="I5" s="10"/>
      <c r="J5" s="10"/>
      <c r="K5" s="10"/>
      <c r="L5" s="10"/>
      <c r="M5" s="10"/>
      <c r="N5" s="10"/>
      <c r="R5" s="11"/>
      <c r="S5" s="11"/>
    </row>
    <row r="6" spans="1:21" s="8" customFormat="1" ht="18" customHeight="1" thickBot="1" x14ac:dyDescent="0.25">
      <c r="B6" s="55"/>
      <c r="C6" s="55"/>
      <c r="D6" s="55"/>
      <c r="E6" s="55"/>
      <c r="F6" s="55"/>
      <c r="G6" s="56"/>
      <c r="H6" s="56"/>
      <c r="I6" s="57"/>
      <c r="J6" s="56" t="s">
        <v>3</v>
      </c>
      <c r="K6" s="56"/>
      <c r="L6" s="56"/>
      <c r="M6" s="56"/>
      <c r="N6" s="55"/>
      <c r="O6" s="55"/>
      <c r="P6" s="55"/>
      <c r="Q6" s="55"/>
      <c r="S6" s="11"/>
    </row>
    <row r="7" spans="1:21" s="8" customFormat="1" ht="10.5" customHeight="1" x14ac:dyDescent="0.2">
      <c r="C7" s="10"/>
      <c r="D7" s="10"/>
      <c r="E7" s="12"/>
      <c r="F7" s="12"/>
      <c r="G7" s="12"/>
      <c r="H7" s="12"/>
      <c r="I7" s="12"/>
      <c r="J7" s="12"/>
      <c r="K7" s="12"/>
      <c r="L7" s="12"/>
      <c r="M7" s="12"/>
      <c r="Q7" s="12"/>
      <c r="R7" s="11"/>
      <c r="S7" s="11"/>
    </row>
    <row r="8" spans="1:21" s="8" customFormat="1" x14ac:dyDescent="0.2">
      <c r="E8" s="125" t="s">
        <v>4</v>
      </c>
      <c r="F8" s="13"/>
      <c r="G8" s="116" t="s">
        <v>22</v>
      </c>
      <c r="H8" s="14"/>
      <c r="I8" s="15"/>
      <c r="J8" s="125" t="s">
        <v>5</v>
      </c>
      <c r="L8" s="116" t="s">
        <v>61</v>
      </c>
      <c r="Q8" s="16"/>
      <c r="R8" s="11"/>
      <c r="S8" s="11"/>
    </row>
    <row r="9" spans="1:21" s="17" customFormat="1" x14ac:dyDescent="0.2">
      <c r="C9" s="13"/>
      <c r="E9" s="126"/>
      <c r="F9" s="13"/>
      <c r="G9" s="117"/>
      <c r="H9" s="18"/>
      <c r="J9" s="126"/>
      <c r="L9" s="117"/>
      <c r="M9" s="16"/>
      <c r="Q9" s="16"/>
      <c r="R9" s="11"/>
      <c r="S9" s="19"/>
      <c r="U9" s="20"/>
    </row>
    <row r="10" spans="1:21" s="17" customFormat="1" ht="20.25" customHeight="1" x14ac:dyDescent="0.25">
      <c r="B10" s="71" t="s">
        <v>6</v>
      </c>
      <c r="C10" s="72"/>
      <c r="D10" s="73"/>
      <c r="E10" s="72"/>
      <c r="F10" s="13"/>
      <c r="G10" s="74"/>
      <c r="J10" s="72"/>
      <c r="L10" s="74"/>
      <c r="M10" s="21"/>
      <c r="N10" s="21"/>
      <c r="P10" s="21"/>
      <c r="Q10" s="16"/>
      <c r="U10" s="20"/>
    </row>
    <row r="11" spans="1:21" s="17" customFormat="1" ht="12" customHeight="1" outlineLevel="1" x14ac:dyDescent="0.2">
      <c r="C11" s="8" t="s">
        <v>7</v>
      </c>
      <c r="D11" s="8" t="s">
        <v>38</v>
      </c>
      <c r="E11" s="23">
        <v>1160000000</v>
      </c>
      <c r="F11" s="23"/>
      <c r="G11" s="24">
        <v>992421897.99999964</v>
      </c>
      <c r="H11" s="24"/>
      <c r="I11" s="24"/>
      <c r="J11" s="23">
        <f t="shared" ref="J11:J19" si="0">+L11-G11</f>
        <v>-4794758.3499996662</v>
      </c>
      <c r="K11" s="25"/>
      <c r="L11" s="24">
        <v>987627139.64999998</v>
      </c>
      <c r="M11" s="21"/>
      <c r="N11" s="26"/>
      <c r="P11" s="24"/>
      <c r="Q11" s="21"/>
      <c r="R11" s="27"/>
      <c r="U11" s="20"/>
    </row>
    <row r="12" spans="1:21" s="8" customFormat="1" ht="12.75" customHeight="1" outlineLevel="1" x14ac:dyDescent="0.2">
      <c r="C12" s="8" t="s">
        <v>7</v>
      </c>
      <c r="D12" s="8" t="s">
        <v>38</v>
      </c>
      <c r="E12" s="23">
        <v>5000000000</v>
      </c>
      <c r="F12" s="23"/>
      <c r="G12" s="24">
        <v>4703229724.46</v>
      </c>
      <c r="H12" s="24"/>
      <c r="I12" s="24"/>
      <c r="J12" s="23">
        <f t="shared" si="0"/>
        <v>-22723047.559999466</v>
      </c>
      <c r="K12" s="25"/>
      <c r="L12" s="24">
        <v>4680506676.9000006</v>
      </c>
      <c r="M12" s="24"/>
      <c r="N12" s="58"/>
      <c r="O12" s="1"/>
      <c r="Q12" s="24"/>
    </row>
    <row r="13" spans="1:21" s="8" customFormat="1" outlineLevel="1" x14ac:dyDescent="0.2">
      <c r="C13" s="8" t="s">
        <v>7</v>
      </c>
      <c r="D13" s="8" t="s">
        <v>39</v>
      </c>
      <c r="E13" s="23">
        <v>1781065000</v>
      </c>
      <c r="F13" s="23"/>
      <c r="G13" s="24">
        <v>1701311462.3400002</v>
      </c>
      <c r="H13" s="24"/>
      <c r="I13" s="24"/>
      <c r="J13" s="23">
        <f t="shared" si="0"/>
        <v>-7716977.1000001431</v>
      </c>
      <c r="K13" s="25"/>
      <c r="L13" s="24">
        <v>1693594485.24</v>
      </c>
      <c r="M13" s="24"/>
      <c r="Q13" s="24"/>
      <c r="R13" s="11"/>
      <c r="S13" s="11"/>
      <c r="T13" s="11"/>
      <c r="U13" s="20"/>
    </row>
    <row r="14" spans="1:21" s="8" customFormat="1" outlineLevel="1" x14ac:dyDescent="0.2">
      <c r="C14" s="8" t="s">
        <v>7</v>
      </c>
      <c r="D14" s="8" t="s">
        <v>39</v>
      </c>
      <c r="E14" s="23">
        <v>2117321428.5699999</v>
      </c>
      <c r="F14" s="23"/>
      <c r="G14" s="24">
        <v>2010985265.7900002</v>
      </c>
      <c r="H14" s="24"/>
      <c r="I14" s="24"/>
      <c r="J14" s="23">
        <f t="shared" si="0"/>
        <v>-9121626.2100002766</v>
      </c>
      <c r="K14" s="25"/>
      <c r="L14" s="24">
        <v>2001863639.5799999</v>
      </c>
      <c r="M14" s="24"/>
      <c r="Q14" s="24"/>
      <c r="R14" s="11"/>
      <c r="S14" s="11"/>
      <c r="T14" s="19"/>
      <c r="U14" s="20"/>
    </row>
    <row r="15" spans="1:21" s="8" customFormat="1" outlineLevel="1" x14ac:dyDescent="0.2">
      <c r="C15" s="8" t="s">
        <v>7</v>
      </c>
      <c r="D15" s="8" t="s">
        <v>39</v>
      </c>
      <c r="E15" s="23">
        <v>1380000000</v>
      </c>
      <c r="G15" s="24">
        <v>1368096249.8700001</v>
      </c>
      <c r="J15" s="23">
        <f t="shared" si="0"/>
        <v>-6205546.5199999809</v>
      </c>
      <c r="L15" s="24">
        <v>1361890703.3500001</v>
      </c>
      <c r="M15" s="24"/>
      <c r="Q15" s="24"/>
      <c r="R15" s="19"/>
      <c r="S15" s="19"/>
      <c r="T15" s="19"/>
      <c r="U15" s="20"/>
    </row>
    <row r="16" spans="1:21" s="8" customFormat="1" outlineLevel="1" x14ac:dyDescent="0.2">
      <c r="C16" s="8" t="s">
        <v>7</v>
      </c>
      <c r="D16" s="8" t="s">
        <v>40</v>
      </c>
      <c r="E16" s="23">
        <v>4500000000</v>
      </c>
      <c r="G16" s="24">
        <v>4461183423.5300007</v>
      </c>
      <c r="J16" s="23">
        <f t="shared" si="0"/>
        <v>-20235477.760000229</v>
      </c>
      <c r="L16" s="24">
        <v>4440947945.7700005</v>
      </c>
      <c r="M16" s="24"/>
      <c r="N16" s="26"/>
      <c r="P16" s="24"/>
      <c r="R16" s="19"/>
      <c r="S16" s="19"/>
      <c r="T16" s="17"/>
      <c r="U16" s="20"/>
    </row>
    <row r="17" spans="1:21" outlineLevel="1" x14ac:dyDescent="0.2">
      <c r="C17" s="8" t="s">
        <v>7</v>
      </c>
      <c r="D17" s="1" t="s">
        <v>41</v>
      </c>
      <c r="E17" s="23">
        <v>1400000000</v>
      </c>
      <c r="G17" s="24">
        <v>1380222328.6799998</v>
      </c>
      <c r="J17" s="23">
        <f t="shared" si="0"/>
        <v>-10310302.059999943</v>
      </c>
      <c r="L17" s="24">
        <v>1369912026.6199999</v>
      </c>
      <c r="N17" s="26"/>
      <c r="P17" s="24"/>
      <c r="R17" s="11"/>
      <c r="S17" s="11"/>
      <c r="T17" s="28"/>
      <c r="U17" s="20"/>
    </row>
    <row r="18" spans="1:21" outlineLevel="1" x14ac:dyDescent="0.2">
      <c r="C18" s="8" t="s">
        <v>7</v>
      </c>
      <c r="D18" s="1" t="s">
        <v>42</v>
      </c>
      <c r="E18" s="23">
        <v>1995143736.0699999</v>
      </c>
      <c r="G18" s="24">
        <v>1993920044.8899999</v>
      </c>
      <c r="J18" s="23">
        <f t="shared" si="0"/>
        <v>-7683547.720000267</v>
      </c>
      <c r="L18" s="24">
        <v>1986236497.1699996</v>
      </c>
      <c r="N18" s="26"/>
      <c r="P18" s="24"/>
      <c r="R18" s="11"/>
      <c r="S18" s="11"/>
      <c r="T18" s="28"/>
      <c r="U18" s="20"/>
    </row>
    <row r="19" spans="1:21" ht="15" customHeight="1" outlineLevel="1" x14ac:dyDescent="0.2">
      <c r="C19" s="8" t="s">
        <v>7</v>
      </c>
      <c r="D19" s="1" t="s">
        <v>43</v>
      </c>
      <c r="E19" s="23">
        <v>1000000000</v>
      </c>
      <c r="G19" s="30">
        <v>999386665.14999998</v>
      </c>
      <c r="J19" s="29">
        <f t="shared" si="0"/>
        <v>-3851124.9000002146</v>
      </c>
      <c r="L19" s="30">
        <v>995535540.24999976</v>
      </c>
      <c r="R19" s="26"/>
      <c r="S19" s="26"/>
      <c r="T19" s="28"/>
      <c r="U19" s="20"/>
    </row>
    <row r="20" spans="1:21" ht="18.600000000000001" customHeight="1" x14ac:dyDescent="0.2">
      <c r="C20" s="8"/>
      <c r="E20" s="60">
        <f>SUM(E11:E19)</f>
        <v>20333530164.639999</v>
      </c>
      <c r="G20" s="60">
        <f>SUM(G11:G19)</f>
        <v>19610757062.710003</v>
      </c>
      <c r="J20" s="60">
        <f>SUM(J11:J19)</f>
        <v>-92642408.180000186</v>
      </c>
      <c r="L20" s="60">
        <f>SUM(L11:L19)</f>
        <v>19518114654.529999</v>
      </c>
      <c r="N20" s="116" t="s">
        <v>62</v>
      </c>
      <c r="P20" s="116" t="s">
        <v>63</v>
      </c>
      <c r="R20" s="11"/>
      <c r="S20" s="11"/>
      <c r="T20" s="8"/>
      <c r="U20" s="20"/>
    </row>
    <row r="21" spans="1:21" ht="20.25" customHeight="1" x14ac:dyDescent="0.2">
      <c r="B21" s="71" t="s">
        <v>8</v>
      </c>
      <c r="C21" s="76"/>
      <c r="D21" s="75"/>
      <c r="E21" s="77"/>
      <c r="G21" s="77"/>
      <c r="J21" s="77"/>
      <c r="L21" s="77"/>
      <c r="N21" s="117"/>
      <c r="P21" s="117"/>
      <c r="R21" s="11"/>
      <c r="S21" s="11"/>
      <c r="T21" s="8"/>
      <c r="U21" s="20"/>
    </row>
    <row r="22" spans="1:21" ht="6" customHeight="1" x14ac:dyDescent="0.2">
      <c r="C22" s="8"/>
      <c r="E22" s="23"/>
      <c r="G22" s="23"/>
      <c r="J22" s="23"/>
      <c r="L22" s="23"/>
      <c r="R22" s="11"/>
      <c r="S22" s="11"/>
      <c r="T22" s="8"/>
      <c r="U22" s="20"/>
    </row>
    <row r="23" spans="1:21" s="17" customFormat="1" ht="12" customHeight="1" outlineLevel="1" x14ac:dyDescent="0.2">
      <c r="A23" s="17" t="s">
        <v>50</v>
      </c>
      <c r="B23" s="17" t="s">
        <v>48</v>
      </c>
      <c r="C23" s="8" t="s">
        <v>49</v>
      </c>
      <c r="D23" s="8" t="s">
        <v>55</v>
      </c>
      <c r="E23" s="23">
        <v>1400000000</v>
      </c>
      <c r="F23" s="23"/>
      <c r="G23" s="23">
        <v>1400000000</v>
      </c>
      <c r="H23" s="24"/>
      <c r="I23" s="24"/>
      <c r="J23" s="23">
        <f>+L23-G23</f>
        <v>0</v>
      </c>
      <c r="K23" s="25"/>
      <c r="L23" s="23">
        <v>1400000000</v>
      </c>
      <c r="M23" s="21"/>
      <c r="N23" s="24">
        <v>436786000</v>
      </c>
      <c r="P23" s="24">
        <f>+L23-N23</f>
        <v>963214000</v>
      </c>
      <c r="Q23" s="21"/>
      <c r="R23" s="32"/>
      <c r="U23" s="20"/>
    </row>
    <row r="24" spans="1:21" s="17" customFormat="1" ht="12" customHeight="1" outlineLevel="1" x14ac:dyDescent="0.2">
      <c r="A24" s="17" t="s">
        <v>50</v>
      </c>
      <c r="B24" s="17" t="s">
        <v>48</v>
      </c>
      <c r="C24" s="8" t="s">
        <v>49</v>
      </c>
      <c r="D24" s="8" t="s">
        <v>55</v>
      </c>
      <c r="E24" s="23">
        <v>1200000000</v>
      </c>
      <c r="F24" s="23"/>
      <c r="G24" s="23">
        <v>1200000000</v>
      </c>
      <c r="H24" s="24"/>
      <c r="I24" s="24"/>
      <c r="J24" s="23">
        <f>+L24-G24</f>
        <v>0</v>
      </c>
      <c r="K24" s="25"/>
      <c r="L24" s="23">
        <v>1200000000</v>
      </c>
      <c r="M24" s="21"/>
      <c r="N24" s="24">
        <v>364444800</v>
      </c>
      <c r="P24" s="24">
        <f>+L24-N24</f>
        <v>835555200</v>
      </c>
      <c r="Q24" s="21"/>
      <c r="R24" s="32"/>
      <c r="U24" s="20"/>
    </row>
    <row r="25" spans="1:21" s="17" customFormat="1" ht="12" customHeight="1" outlineLevel="1" x14ac:dyDescent="0.2">
      <c r="A25" s="17" t="s">
        <v>50</v>
      </c>
      <c r="B25" s="17" t="s">
        <v>48</v>
      </c>
      <c r="C25" s="8" t="s">
        <v>49</v>
      </c>
      <c r="D25" s="8" t="s">
        <v>55</v>
      </c>
      <c r="E25" s="23">
        <v>665394050.15999997</v>
      </c>
      <c r="F25" s="23"/>
      <c r="G25" s="23">
        <v>637014515</v>
      </c>
      <c r="H25" s="24"/>
      <c r="I25" s="24"/>
      <c r="J25" s="23">
        <f>+L25-G25</f>
        <v>0</v>
      </c>
      <c r="K25" s="25"/>
      <c r="L25" s="23">
        <v>637014515</v>
      </c>
      <c r="M25" s="21"/>
      <c r="N25" s="24">
        <v>0</v>
      </c>
      <c r="P25" s="24">
        <f>+L25-N25</f>
        <v>637014515</v>
      </c>
      <c r="Q25" s="21"/>
      <c r="R25" s="33"/>
      <c r="U25" s="20"/>
    </row>
    <row r="26" spans="1:21" s="17" customFormat="1" ht="12" customHeight="1" outlineLevel="1" x14ac:dyDescent="0.2">
      <c r="A26" s="17" t="s">
        <v>50</v>
      </c>
      <c r="B26" s="17" t="s">
        <v>48</v>
      </c>
      <c r="C26" s="8" t="s">
        <v>49</v>
      </c>
      <c r="D26" s="8" t="s">
        <v>55</v>
      </c>
      <c r="E26" s="23">
        <v>1020000000</v>
      </c>
      <c r="F26" s="23"/>
      <c r="G26" s="29">
        <v>1020000000</v>
      </c>
      <c r="H26" s="24"/>
      <c r="I26" s="24"/>
      <c r="J26" s="29">
        <f>+L26-G26</f>
        <v>0</v>
      </c>
      <c r="K26" s="25"/>
      <c r="L26" s="29">
        <v>1020000000</v>
      </c>
      <c r="M26" s="21"/>
      <c r="N26" s="30">
        <v>293021520</v>
      </c>
      <c r="P26" s="30">
        <f>+L26-N26</f>
        <v>726978480</v>
      </c>
      <c r="Q26" s="21"/>
      <c r="R26" s="32"/>
      <c r="U26" s="20"/>
    </row>
    <row r="27" spans="1:21" x14ac:dyDescent="0.2">
      <c r="C27" s="8"/>
      <c r="E27" s="60">
        <f>SUM(E23:E26)</f>
        <v>4285394050.1599998</v>
      </c>
      <c r="G27" s="60">
        <f>SUM(G23:G26)</f>
        <v>4257014515</v>
      </c>
      <c r="J27" s="60">
        <f>SUM(J23:J26)</f>
        <v>0</v>
      </c>
      <c r="L27" s="60">
        <f>SUM(L23:L26)</f>
        <v>4257014515</v>
      </c>
      <c r="N27" s="62">
        <f>SUM(N23:N26)</f>
        <v>1094252320</v>
      </c>
      <c r="P27" s="23">
        <f>SUM(P23:P26)</f>
        <v>3162762195</v>
      </c>
      <c r="R27" s="11"/>
      <c r="S27" s="11"/>
      <c r="T27" s="8"/>
      <c r="U27" s="20"/>
    </row>
    <row r="28" spans="1:21" ht="20.25" customHeight="1" x14ac:dyDescent="0.2">
      <c r="B28" s="71" t="s">
        <v>10</v>
      </c>
      <c r="C28" s="76"/>
      <c r="D28" s="75"/>
      <c r="E28" s="75"/>
      <c r="G28" s="75"/>
      <c r="J28" s="77"/>
      <c r="L28" s="75"/>
      <c r="R28" s="31"/>
    </row>
    <row r="29" spans="1:21" s="17" customFormat="1" outlineLevel="1" x14ac:dyDescent="0.2">
      <c r="C29" s="8"/>
      <c r="D29" s="8" t="s">
        <v>40</v>
      </c>
      <c r="E29" s="23">
        <v>1000000000</v>
      </c>
      <c r="F29" s="23"/>
      <c r="G29" s="23">
        <v>1000000000</v>
      </c>
      <c r="H29" s="24"/>
      <c r="I29" s="24"/>
      <c r="J29" s="23">
        <f>+L29-G29</f>
        <v>0</v>
      </c>
      <c r="K29" s="25"/>
      <c r="L29" s="23">
        <v>1000000000</v>
      </c>
      <c r="M29" s="21"/>
      <c r="N29" s="24"/>
      <c r="P29" s="24"/>
      <c r="Q29" s="21"/>
      <c r="R29" s="32"/>
      <c r="U29" s="20"/>
    </row>
    <row r="30" spans="1:21" s="17" customFormat="1" outlineLevel="1" x14ac:dyDescent="0.2">
      <c r="C30" s="8"/>
      <c r="D30" s="8" t="s">
        <v>40</v>
      </c>
      <c r="E30" s="23">
        <v>500000000</v>
      </c>
      <c r="F30" s="23"/>
      <c r="G30" s="23">
        <v>0</v>
      </c>
      <c r="H30" s="24"/>
      <c r="I30" s="24"/>
      <c r="J30" s="23">
        <f>+L30-G30</f>
        <v>500000000</v>
      </c>
      <c r="K30" s="25"/>
      <c r="L30" s="23">
        <v>500000000</v>
      </c>
      <c r="M30" s="21"/>
      <c r="N30" s="24"/>
      <c r="P30" s="24"/>
      <c r="Q30" s="21"/>
      <c r="R30" s="32"/>
      <c r="U30" s="20"/>
    </row>
    <row r="31" spans="1:21" s="8" customFormat="1" outlineLevel="1" x14ac:dyDescent="0.2">
      <c r="D31" s="8" t="s">
        <v>42</v>
      </c>
      <c r="E31" s="23">
        <v>1000000000</v>
      </c>
      <c r="F31" s="23"/>
      <c r="G31" s="24">
        <v>0</v>
      </c>
      <c r="H31" s="24"/>
      <c r="I31" s="24"/>
      <c r="J31" s="23">
        <f>L31-E31</f>
        <v>-150000000</v>
      </c>
      <c r="K31" s="25"/>
      <c r="L31" s="24">
        <v>850000000</v>
      </c>
      <c r="M31" s="24"/>
      <c r="N31" s="24"/>
    </row>
    <row r="32" spans="1:21" s="8" customFormat="1" outlineLevel="1" x14ac:dyDescent="0.2">
      <c r="D32" s="8" t="s">
        <v>33</v>
      </c>
      <c r="E32" s="30">
        <v>300000000</v>
      </c>
      <c r="F32" s="23"/>
      <c r="G32" s="30">
        <v>0</v>
      </c>
      <c r="H32" s="24"/>
      <c r="I32" s="24"/>
      <c r="J32" s="30">
        <f>+L32-G32</f>
        <v>300000000</v>
      </c>
      <c r="K32" s="25"/>
      <c r="L32" s="30">
        <v>300000000</v>
      </c>
      <c r="M32" s="24"/>
      <c r="N32" s="24"/>
    </row>
    <row r="33" spans="1:23" s="8" customFormat="1" ht="14.25" customHeight="1" x14ac:dyDescent="0.2">
      <c r="E33" s="59">
        <f>SUM(E29:E32)</f>
        <v>2800000000</v>
      </c>
      <c r="F33" s="23"/>
      <c r="G33" s="59">
        <f>SUM(G29:G32)</f>
        <v>1000000000</v>
      </c>
      <c r="H33" s="24"/>
      <c r="I33" s="24"/>
      <c r="J33" s="59">
        <f>SUM(J29:J32)</f>
        <v>650000000</v>
      </c>
      <c r="K33" s="25"/>
      <c r="L33" s="59">
        <f>SUM(L29:L32)</f>
        <v>2650000000</v>
      </c>
      <c r="M33" s="24"/>
      <c r="N33" s="24"/>
    </row>
    <row r="34" spans="1:23" s="8" customFormat="1" ht="15" customHeight="1" x14ac:dyDescent="0.25">
      <c r="B34" s="78" t="s">
        <v>12</v>
      </c>
      <c r="C34" s="76"/>
      <c r="D34" s="76"/>
      <c r="E34" s="79"/>
      <c r="F34" s="24"/>
      <c r="G34" s="80"/>
      <c r="H34" s="24"/>
      <c r="I34" s="24"/>
      <c r="J34" s="81"/>
      <c r="K34" s="24"/>
      <c r="L34" s="77"/>
      <c r="M34" s="36"/>
      <c r="R34" s="23"/>
      <c r="T34" s="28"/>
      <c r="U34" s="20"/>
      <c r="W34" s="37"/>
    </row>
    <row r="35" spans="1:23" s="8" customFormat="1" ht="5.25" customHeight="1" x14ac:dyDescent="0.2">
      <c r="B35" s="76"/>
      <c r="C35" s="76"/>
      <c r="D35" s="76"/>
      <c r="E35" s="82"/>
      <c r="F35" s="38"/>
      <c r="G35" s="83"/>
      <c r="H35" s="24"/>
      <c r="I35" s="24"/>
      <c r="J35" s="84"/>
      <c r="K35" s="24"/>
      <c r="L35" s="84"/>
      <c r="M35" s="41"/>
      <c r="W35" s="37"/>
    </row>
    <row r="36" spans="1:23" s="8" customFormat="1" x14ac:dyDescent="0.2">
      <c r="B36" s="8" t="s">
        <v>13</v>
      </c>
      <c r="C36" s="10"/>
      <c r="E36" s="24"/>
      <c r="F36" s="24"/>
      <c r="G36" s="34"/>
      <c r="H36" s="24"/>
      <c r="I36" s="24"/>
      <c r="J36" s="35"/>
      <c r="K36" s="24"/>
      <c r="L36" s="24"/>
      <c r="M36" s="36"/>
      <c r="R36" s="23"/>
      <c r="T36" s="1"/>
      <c r="U36" s="20"/>
      <c r="W36" s="37"/>
    </row>
    <row r="37" spans="1:23" s="8" customFormat="1" ht="6" customHeight="1" x14ac:dyDescent="0.2">
      <c r="B37" s="10"/>
      <c r="C37" s="10"/>
      <c r="E37" s="24"/>
      <c r="F37" s="24"/>
      <c r="G37" s="34"/>
      <c r="H37" s="24"/>
      <c r="I37" s="24"/>
      <c r="J37" s="35"/>
      <c r="K37" s="24"/>
      <c r="L37" s="24"/>
      <c r="M37" s="36"/>
      <c r="S37" s="3"/>
      <c r="W37" s="37"/>
    </row>
    <row r="38" spans="1:23" s="8" customFormat="1" x14ac:dyDescent="0.2">
      <c r="B38" s="10"/>
      <c r="C38" s="8" t="s">
        <v>14</v>
      </c>
      <c r="E38" s="24"/>
      <c r="F38" s="24"/>
      <c r="G38" s="34"/>
      <c r="H38" s="34"/>
      <c r="I38" s="34"/>
      <c r="J38" s="34"/>
      <c r="K38" s="34"/>
      <c r="L38" s="35"/>
      <c r="M38" s="36"/>
      <c r="R38" s="23"/>
      <c r="S38" s="11"/>
      <c r="U38" s="20"/>
      <c r="W38" s="37"/>
    </row>
    <row r="39" spans="1:23" s="8" customFormat="1" outlineLevel="1" x14ac:dyDescent="0.2">
      <c r="A39" s="43" t="s">
        <v>15</v>
      </c>
      <c r="B39" s="10"/>
      <c r="C39" s="8" t="s">
        <v>7</v>
      </c>
      <c r="D39" s="8" t="s">
        <v>43</v>
      </c>
      <c r="E39" s="24"/>
      <c r="F39" s="24"/>
      <c r="G39" s="23">
        <v>352115076.96000051</v>
      </c>
      <c r="H39" s="23"/>
      <c r="I39" s="23"/>
      <c r="J39" s="23">
        <f>+L39-G39</f>
        <v>-352115076.96000051</v>
      </c>
      <c r="K39" s="34"/>
      <c r="L39" s="42">
        <v>0</v>
      </c>
      <c r="M39" s="36"/>
      <c r="N39" s="24"/>
      <c r="P39" s="24"/>
      <c r="R39" s="24"/>
    </row>
    <row r="40" spans="1:23" s="8" customFormat="1" outlineLevel="1" x14ac:dyDescent="0.2">
      <c r="A40" s="43" t="s">
        <v>16</v>
      </c>
      <c r="B40" s="10"/>
      <c r="C40" s="8" t="s">
        <v>7</v>
      </c>
      <c r="D40" s="8" t="s">
        <v>33</v>
      </c>
      <c r="E40" s="24"/>
      <c r="F40" s="24"/>
      <c r="G40" s="23">
        <v>349447538.50000054</v>
      </c>
      <c r="H40" s="23"/>
      <c r="I40" s="23"/>
      <c r="J40" s="23">
        <f>+L40-G40</f>
        <v>-349447538.50000054</v>
      </c>
      <c r="K40" s="34"/>
      <c r="L40" s="42">
        <v>0</v>
      </c>
      <c r="M40" s="36"/>
      <c r="N40" s="45"/>
      <c r="R40" s="24"/>
      <c r="S40" s="11"/>
    </row>
    <row r="41" spans="1:23" s="8" customFormat="1" ht="6" customHeight="1" outlineLevel="1" x14ac:dyDescent="0.2">
      <c r="B41" s="10"/>
      <c r="C41" s="46"/>
      <c r="E41" s="24"/>
      <c r="F41" s="24"/>
      <c r="G41" s="29"/>
      <c r="H41" s="24"/>
      <c r="I41" s="24"/>
      <c r="J41" s="44"/>
      <c r="K41" s="24"/>
      <c r="L41" s="30"/>
      <c r="M41" s="36"/>
      <c r="N41" s="45"/>
      <c r="S41" s="11"/>
    </row>
    <row r="42" spans="1:23" s="8" customFormat="1" x14ac:dyDescent="0.2">
      <c r="B42" s="10"/>
      <c r="C42" s="46"/>
      <c r="D42" s="47"/>
      <c r="E42" s="24"/>
      <c r="F42" s="24"/>
      <c r="G42" s="60">
        <f>SUM(G39:G40)</f>
        <v>701562615.46000099</v>
      </c>
      <c r="H42" s="24"/>
      <c r="I42" s="24"/>
      <c r="J42" s="60">
        <f>SUM(J39:J40)</f>
        <v>-701562615.46000099</v>
      </c>
      <c r="K42" s="24"/>
      <c r="L42" s="60">
        <f>SUM(L39:L40)</f>
        <v>0</v>
      </c>
      <c r="M42" s="36"/>
      <c r="N42" s="45"/>
      <c r="R42" s="24"/>
      <c r="S42" s="11"/>
    </row>
    <row r="43" spans="1:23" s="8" customFormat="1" x14ac:dyDescent="0.2">
      <c r="B43" s="10"/>
      <c r="C43" s="46"/>
      <c r="D43" s="47"/>
      <c r="E43" s="24"/>
      <c r="F43" s="24"/>
      <c r="G43" s="23"/>
      <c r="H43" s="24"/>
      <c r="I43" s="24"/>
      <c r="J43" s="23"/>
      <c r="K43" s="24"/>
      <c r="L43" s="23"/>
      <c r="M43" s="36"/>
      <c r="N43" s="45"/>
      <c r="R43" s="24"/>
      <c r="S43" s="11"/>
    </row>
    <row r="44" spans="1:23" s="8" customFormat="1" ht="15" x14ac:dyDescent="0.2">
      <c r="B44" s="71" t="s">
        <v>78</v>
      </c>
      <c r="C44" s="76"/>
      <c r="D44" s="75"/>
      <c r="E44" s="89">
        <f>SUM(E20,E27,E33)</f>
        <v>27418924214.799999</v>
      </c>
      <c r="F44" s="1"/>
      <c r="G44" s="89">
        <f>G20+G27+G33+G42</f>
        <v>25569334193.170006</v>
      </c>
      <c r="H44" s="1"/>
      <c r="I44" s="1"/>
      <c r="J44" s="77"/>
      <c r="K44" s="1"/>
      <c r="L44" s="89">
        <f>L20+L27+L33+L42</f>
        <v>26425129169.529999</v>
      </c>
      <c r="M44" s="36"/>
      <c r="N44" s="45"/>
      <c r="R44" s="24"/>
      <c r="S44" s="11"/>
    </row>
    <row r="45" spans="1:23" s="8" customFormat="1" x14ac:dyDescent="0.2">
      <c r="B45" s="10"/>
      <c r="C45" s="46"/>
      <c r="D45" s="47"/>
      <c r="E45" s="24"/>
      <c r="F45" s="24"/>
      <c r="G45" s="23"/>
      <c r="H45" s="24"/>
      <c r="I45" s="24"/>
      <c r="J45" s="23"/>
      <c r="K45" s="24"/>
      <c r="L45" s="23"/>
      <c r="M45" s="36"/>
      <c r="N45" s="45"/>
      <c r="R45" s="24"/>
      <c r="S45" s="11"/>
    </row>
    <row r="46" spans="1:23" s="8" customFormat="1" x14ac:dyDescent="0.2">
      <c r="B46" s="10"/>
      <c r="C46" s="46"/>
      <c r="D46" s="47"/>
      <c r="E46" s="24"/>
      <c r="F46" s="24"/>
      <c r="G46" s="23"/>
      <c r="H46" s="24"/>
      <c r="I46" s="24"/>
      <c r="J46" s="23"/>
      <c r="K46" s="24"/>
      <c r="L46" s="23"/>
      <c r="M46" s="36"/>
      <c r="N46" s="45"/>
      <c r="R46" s="24"/>
      <c r="S46" s="11"/>
    </row>
    <row r="47" spans="1:23" s="8" customFormat="1" x14ac:dyDescent="0.2">
      <c r="B47" s="10"/>
      <c r="C47" s="46"/>
      <c r="D47" s="47"/>
      <c r="E47" s="24"/>
      <c r="F47" s="24"/>
      <c r="G47" s="23"/>
      <c r="H47" s="24"/>
      <c r="I47" s="24"/>
      <c r="J47" s="23"/>
      <c r="K47" s="24"/>
      <c r="L47" s="23"/>
      <c r="M47" s="36"/>
      <c r="N47" s="45"/>
      <c r="R47" s="24"/>
      <c r="S47" s="11"/>
    </row>
    <row r="48" spans="1:23" s="64" customFormat="1" ht="15" customHeight="1" x14ac:dyDescent="0.2">
      <c r="A48" s="127" t="s">
        <v>48</v>
      </c>
      <c r="B48" s="128"/>
      <c r="C48" s="63" t="s">
        <v>51</v>
      </c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R48" s="65"/>
    </row>
    <row r="49" spans="1:19" s="64" customFormat="1" ht="15" customHeight="1" x14ac:dyDescent="0.2">
      <c r="A49" s="129" t="s">
        <v>50</v>
      </c>
      <c r="B49" s="130"/>
      <c r="C49" s="64" t="s">
        <v>54</v>
      </c>
      <c r="E49" s="66"/>
      <c r="I49" s="70" t="s">
        <v>75</v>
      </c>
      <c r="N49" s="66"/>
      <c r="P49" s="67"/>
      <c r="R49" s="67"/>
    </row>
    <row r="50" spans="1:19" s="64" customFormat="1" ht="15" customHeight="1" x14ac:dyDescent="0.2">
      <c r="A50" s="129" t="s">
        <v>52</v>
      </c>
      <c r="B50" s="129"/>
      <c r="C50" s="64" t="s">
        <v>53</v>
      </c>
      <c r="E50" s="68"/>
      <c r="F50" s="68"/>
      <c r="N50" s="69"/>
    </row>
    <row r="51" spans="1:19" ht="15" x14ac:dyDescent="0.25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R51" s="1"/>
      <c r="S51" s="1"/>
    </row>
    <row r="52" spans="1:19" x14ac:dyDescent="0.2">
      <c r="J52" s="53"/>
      <c r="K52" s="53"/>
      <c r="L52" s="53"/>
      <c r="M52" s="53"/>
      <c r="N52" s="53"/>
    </row>
    <row r="53" spans="1:19" x14ac:dyDescent="0.2">
      <c r="J53" s="53"/>
      <c r="K53" s="53"/>
      <c r="L53" s="53"/>
      <c r="M53" s="53"/>
      <c r="N53" s="53"/>
    </row>
    <row r="54" spans="1:19" x14ac:dyDescent="0.2">
      <c r="J54" s="53"/>
      <c r="K54" s="53"/>
      <c r="L54" s="53"/>
      <c r="M54" s="53"/>
      <c r="N54" s="53"/>
    </row>
    <row r="55" spans="1:19" x14ac:dyDescent="0.2">
      <c r="J55" s="53"/>
      <c r="K55" s="53"/>
      <c r="L55" s="53"/>
      <c r="M55" s="53"/>
      <c r="N55" s="53"/>
    </row>
    <row r="56" spans="1:19" x14ac:dyDescent="0.2">
      <c r="N56" s="54"/>
    </row>
  </sheetData>
  <mergeCells count="13">
    <mergeCell ref="A1:Q1"/>
    <mergeCell ref="A2:Q2"/>
    <mergeCell ref="A3:Q3"/>
    <mergeCell ref="A4:Q4"/>
    <mergeCell ref="E8:E9"/>
    <mergeCell ref="G8:G9"/>
    <mergeCell ref="J8:J9"/>
    <mergeCell ref="L8:L9"/>
    <mergeCell ref="N20:N21"/>
    <mergeCell ref="P20:P21"/>
    <mergeCell ref="A48:B48"/>
    <mergeCell ref="A49:B49"/>
    <mergeCell ref="A50:B50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theme="1" tint="0.499984740745262"/>
    <pageSetUpPr fitToPage="1"/>
  </sheetPr>
  <dimension ref="A1:W54"/>
  <sheetViews>
    <sheetView showGridLines="0" topLeftCell="A7" zoomScale="80" zoomScaleNormal="80" workbookViewId="0">
      <selection activeCell="G15" sqref="G15:G21"/>
    </sheetView>
  </sheetViews>
  <sheetFormatPr baseColWidth="10" defaultColWidth="11.42578125" defaultRowHeight="12.75" outlineLevelRow="1" x14ac:dyDescent="0.2"/>
  <cols>
    <col min="1" max="1" width="3.28515625" style="1" customWidth="1"/>
    <col min="2" max="2" width="2.7109375" style="1" customWidth="1"/>
    <col min="3" max="3" width="15.7109375" style="1" customWidth="1"/>
    <col min="4" max="4" width="13.85546875" style="1" hidden="1" customWidth="1"/>
    <col min="5" max="5" width="15.7109375" style="1" customWidth="1"/>
    <col min="6" max="6" width="1.28515625" style="1" customWidth="1"/>
    <col min="7" max="7" width="17.7109375" style="1" customWidth="1"/>
    <col min="8" max="9" width="2.42578125" style="1" customWidth="1"/>
    <col min="10" max="10" width="18.85546875" style="1" customWidth="1"/>
    <col min="11" max="11" width="2.42578125" style="1" customWidth="1"/>
    <col min="12" max="12" width="19.140625" style="1" customWidth="1"/>
    <col min="13" max="13" width="1.7109375" style="1" customWidth="1"/>
    <col min="14" max="14" width="19" style="1" customWidth="1"/>
    <col min="15" max="15" width="4.42578125" style="1" customWidth="1"/>
    <col min="16" max="17" width="18.7109375" style="1" customWidth="1"/>
    <col min="18" max="18" width="17.5703125" style="3" bestFit="1" customWidth="1"/>
    <col min="19" max="19" width="16.5703125" style="3" bestFit="1" customWidth="1"/>
    <col min="20" max="20" width="16" style="1" bestFit="1" customWidth="1"/>
    <col min="21" max="21" width="18.7109375" style="1" customWidth="1"/>
    <col min="22" max="16384" width="11.42578125" style="1"/>
  </cols>
  <sheetData>
    <row r="1" spans="1:21" ht="26.25" x14ac:dyDescent="0.4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</row>
    <row r="2" spans="1:21" ht="21" x14ac:dyDescent="0.35">
      <c r="A2" s="121" t="s">
        <v>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</row>
    <row r="3" spans="1:21" ht="15.75" x14ac:dyDescent="0.25">
      <c r="A3" s="122" t="s">
        <v>64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</row>
    <row r="4" spans="1:21" ht="15.75" customHeight="1" x14ac:dyDescent="0.2">
      <c r="A4" s="123" t="s">
        <v>2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7"/>
      <c r="S4" s="7"/>
    </row>
    <row r="5" spans="1:21" s="8" customFormat="1" ht="6" customHeight="1" thickBot="1" x14ac:dyDescent="0.25">
      <c r="C5" s="9"/>
      <c r="I5" s="10"/>
      <c r="J5" s="10"/>
      <c r="K5" s="10"/>
      <c r="L5" s="10"/>
      <c r="M5" s="10"/>
      <c r="N5" s="10"/>
      <c r="R5" s="11"/>
      <c r="S5" s="11"/>
    </row>
    <row r="6" spans="1:21" s="8" customFormat="1" ht="18" customHeight="1" thickBot="1" x14ac:dyDescent="0.25">
      <c r="B6" s="55"/>
      <c r="C6" s="55"/>
      <c r="D6" s="55"/>
      <c r="E6" s="55"/>
      <c r="F6" s="55"/>
      <c r="G6" s="56"/>
      <c r="H6" s="56"/>
      <c r="I6" s="57"/>
      <c r="J6" s="56" t="s">
        <v>3</v>
      </c>
      <c r="K6" s="56"/>
      <c r="L6" s="56"/>
      <c r="M6" s="56"/>
      <c r="N6" s="55"/>
      <c r="O6" s="55"/>
      <c r="P6" s="55"/>
      <c r="Q6" s="55"/>
      <c r="S6" s="11"/>
    </row>
    <row r="7" spans="1:21" s="8" customFormat="1" ht="10.5" customHeight="1" x14ac:dyDescent="0.2">
      <c r="C7" s="10"/>
      <c r="D7" s="10"/>
      <c r="E7" s="12"/>
      <c r="F7" s="12"/>
      <c r="G7" s="12"/>
      <c r="H7" s="12"/>
      <c r="I7" s="12"/>
      <c r="J7" s="12"/>
      <c r="K7" s="12"/>
      <c r="L7" s="12"/>
      <c r="M7" s="12"/>
      <c r="Q7" s="12"/>
      <c r="R7" s="11"/>
      <c r="S7" s="11"/>
    </row>
    <row r="8" spans="1:21" s="8" customFormat="1" x14ac:dyDescent="0.2">
      <c r="E8" s="125" t="s">
        <v>4</v>
      </c>
      <c r="F8" s="13"/>
      <c r="G8" s="116" t="s">
        <v>22</v>
      </c>
      <c r="H8" s="14"/>
      <c r="I8" s="15"/>
      <c r="J8" s="125" t="s">
        <v>5</v>
      </c>
      <c r="L8" s="116" t="s">
        <v>65</v>
      </c>
      <c r="Q8" s="16"/>
      <c r="R8" s="11"/>
      <c r="S8" s="11"/>
    </row>
    <row r="9" spans="1:21" s="17" customFormat="1" x14ac:dyDescent="0.2">
      <c r="C9" s="13"/>
      <c r="E9" s="126"/>
      <c r="F9" s="13"/>
      <c r="G9" s="117"/>
      <c r="H9" s="18"/>
      <c r="J9" s="126"/>
      <c r="L9" s="117"/>
      <c r="M9" s="16"/>
      <c r="Q9" s="16"/>
      <c r="R9" s="11"/>
      <c r="S9" s="19"/>
      <c r="U9" s="20"/>
    </row>
    <row r="10" spans="1:21" s="17" customFormat="1" ht="20.25" customHeight="1" x14ac:dyDescent="0.25">
      <c r="B10" s="71" t="s">
        <v>6</v>
      </c>
      <c r="C10" s="72"/>
      <c r="D10" s="73"/>
      <c r="E10" s="72"/>
      <c r="F10" s="13"/>
      <c r="G10" s="74"/>
      <c r="J10" s="72"/>
      <c r="L10" s="74"/>
      <c r="M10" s="21"/>
      <c r="N10" s="21"/>
      <c r="P10" s="21"/>
      <c r="Q10" s="16"/>
      <c r="U10" s="20"/>
    </row>
    <row r="11" spans="1:21" s="17" customFormat="1" ht="12" customHeight="1" outlineLevel="1" x14ac:dyDescent="0.2">
      <c r="C11" s="8" t="s">
        <v>7</v>
      </c>
      <c r="D11" s="8" t="s">
        <v>38</v>
      </c>
      <c r="E11" s="23">
        <v>1160000000</v>
      </c>
      <c r="F11" s="23"/>
      <c r="G11" s="24">
        <v>992421897.99999964</v>
      </c>
      <c r="H11" s="24"/>
      <c r="I11" s="24"/>
      <c r="J11" s="23">
        <f t="shared" ref="J11:J19" si="0">+L11-G11</f>
        <v>-5610750.0499997139</v>
      </c>
      <c r="K11" s="25"/>
      <c r="L11" s="24">
        <v>986811147.94999993</v>
      </c>
      <c r="M11" s="21"/>
      <c r="N11" s="26"/>
      <c r="P11" s="24"/>
      <c r="Q11" s="21"/>
      <c r="R11" s="27"/>
      <c r="U11" s="20"/>
    </row>
    <row r="12" spans="1:21" s="8" customFormat="1" ht="12.75" customHeight="1" outlineLevel="1" x14ac:dyDescent="0.2">
      <c r="C12" s="8" t="s">
        <v>7</v>
      </c>
      <c r="D12" s="8" t="s">
        <v>38</v>
      </c>
      <c r="E12" s="23">
        <v>5000000000</v>
      </c>
      <c r="F12" s="23"/>
      <c r="G12" s="24">
        <v>4703229724.46</v>
      </c>
      <c r="H12" s="24"/>
      <c r="I12" s="24"/>
      <c r="J12" s="23">
        <f t="shared" si="0"/>
        <v>-26590149.279999733</v>
      </c>
      <c r="K12" s="25"/>
      <c r="L12" s="24">
        <v>4676639575.1800003</v>
      </c>
      <c r="M12" s="24"/>
      <c r="N12" s="58"/>
      <c r="O12" s="1"/>
      <c r="Q12" s="24"/>
    </row>
    <row r="13" spans="1:21" s="8" customFormat="1" outlineLevel="1" x14ac:dyDescent="0.2">
      <c r="C13" s="8" t="s">
        <v>7</v>
      </c>
      <c r="D13" s="8" t="s">
        <v>39</v>
      </c>
      <c r="E13" s="23">
        <v>1781065000</v>
      </c>
      <c r="F13" s="23"/>
      <c r="G13" s="24">
        <v>1701311462.3400002</v>
      </c>
      <c r="H13" s="24"/>
      <c r="I13" s="24"/>
      <c r="J13" s="23">
        <f t="shared" si="0"/>
        <v>-9062290.1800000668</v>
      </c>
      <c r="K13" s="25"/>
      <c r="L13" s="24">
        <v>1692249172.1600001</v>
      </c>
      <c r="M13" s="24"/>
      <c r="Q13" s="24"/>
      <c r="R13" s="11"/>
      <c r="S13" s="11"/>
      <c r="T13" s="11"/>
      <c r="U13" s="20"/>
    </row>
    <row r="14" spans="1:21" s="8" customFormat="1" outlineLevel="1" x14ac:dyDescent="0.2">
      <c r="C14" s="8" t="s">
        <v>7</v>
      </c>
      <c r="D14" s="8" t="s">
        <v>39</v>
      </c>
      <c r="E14" s="23">
        <v>2117321428.5699999</v>
      </c>
      <c r="F14" s="23"/>
      <c r="G14" s="24">
        <v>2010985265.7900002</v>
      </c>
      <c r="H14" s="24"/>
      <c r="I14" s="24"/>
      <c r="J14" s="23">
        <f t="shared" si="0"/>
        <v>-10711814.0400002</v>
      </c>
      <c r="K14" s="25"/>
      <c r="L14" s="24">
        <v>2000273451.75</v>
      </c>
      <c r="M14" s="24"/>
      <c r="Q14" s="24"/>
      <c r="R14" s="11"/>
      <c r="S14" s="11"/>
      <c r="T14" s="19"/>
      <c r="U14" s="20"/>
    </row>
    <row r="15" spans="1:21" s="8" customFormat="1" outlineLevel="1" x14ac:dyDescent="0.2">
      <c r="C15" s="8" t="s">
        <v>7</v>
      </c>
      <c r="D15" s="8" t="s">
        <v>39</v>
      </c>
      <c r="E15" s="23">
        <v>1380000000</v>
      </c>
      <c r="G15" s="24">
        <v>1368096249.8700001</v>
      </c>
      <c r="J15" s="23">
        <f t="shared" si="0"/>
        <v>-7287369.4700000286</v>
      </c>
      <c r="L15" s="24">
        <v>1360808880.4000001</v>
      </c>
      <c r="M15" s="24"/>
      <c r="Q15" s="24"/>
      <c r="R15" s="19"/>
      <c r="S15" s="19"/>
      <c r="T15" s="19"/>
      <c r="U15" s="20"/>
    </row>
    <row r="16" spans="1:21" s="8" customFormat="1" outlineLevel="1" x14ac:dyDescent="0.2">
      <c r="C16" s="8" t="s">
        <v>7</v>
      </c>
      <c r="D16" s="8" t="s">
        <v>40</v>
      </c>
      <c r="E16" s="23">
        <v>4500000000</v>
      </c>
      <c r="G16" s="24">
        <v>4461183423.5300007</v>
      </c>
      <c r="J16" s="23">
        <f t="shared" si="0"/>
        <v>-23763161.280000687</v>
      </c>
      <c r="L16" s="24">
        <v>4437420262.25</v>
      </c>
      <c r="M16" s="24"/>
      <c r="N16" s="26"/>
      <c r="P16" s="24"/>
      <c r="R16" s="19"/>
      <c r="S16" s="19"/>
      <c r="T16" s="17"/>
      <c r="U16" s="20"/>
    </row>
    <row r="17" spans="1:21" outlineLevel="1" x14ac:dyDescent="0.2">
      <c r="C17" s="8" t="s">
        <v>7</v>
      </c>
      <c r="D17" s="1" t="s">
        <v>41</v>
      </c>
      <c r="E17" s="23">
        <v>1400000000</v>
      </c>
      <c r="G17" s="24">
        <v>1380222328.6799998</v>
      </c>
      <c r="J17" s="23">
        <f t="shared" si="0"/>
        <v>-12107713.669999838</v>
      </c>
      <c r="L17" s="24">
        <v>1368114615.01</v>
      </c>
      <c r="N17" s="26"/>
      <c r="P17" s="24"/>
      <c r="R17" s="11"/>
      <c r="S17" s="11"/>
      <c r="T17" s="28"/>
      <c r="U17" s="20"/>
    </row>
    <row r="18" spans="1:21" outlineLevel="1" x14ac:dyDescent="0.2">
      <c r="C18" s="8" t="s">
        <v>7</v>
      </c>
      <c r="D18" s="1" t="s">
        <v>42</v>
      </c>
      <c r="E18" s="23">
        <v>1995143736.0699999</v>
      </c>
      <c r="G18" s="24">
        <v>1993920044.8899999</v>
      </c>
      <c r="J18" s="23">
        <f t="shared" si="0"/>
        <v>-9023033.0100002289</v>
      </c>
      <c r="L18" s="24">
        <v>1984897011.8799996</v>
      </c>
      <c r="N18" s="26"/>
      <c r="P18" s="24"/>
      <c r="R18" s="11"/>
      <c r="S18" s="11"/>
      <c r="T18" s="28"/>
      <c r="U18" s="20"/>
    </row>
    <row r="19" spans="1:21" ht="15" customHeight="1" outlineLevel="1" x14ac:dyDescent="0.2">
      <c r="C19" s="8" t="s">
        <v>7</v>
      </c>
      <c r="D19" s="1" t="s">
        <v>43</v>
      </c>
      <c r="E19" s="23">
        <v>1000000000</v>
      </c>
      <c r="G19" s="30">
        <v>999386665.14999998</v>
      </c>
      <c r="J19" s="29">
        <f t="shared" si="0"/>
        <v>-4522497.720000267</v>
      </c>
      <c r="L19" s="30">
        <v>994864167.42999971</v>
      </c>
      <c r="R19" s="26"/>
      <c r="S19" s="26"/>
      <c r="T19" s="28"/>
      <c r="U19" s="20"/>
    </row>
    <row r="20" spans="1:21" ht="18.600000000000001" customHeight="1" x14ac:dyDescent="0.2">
      <c r="C20" s="8"/>
      <c r="E20" s="60">
        <f>SUM(E11:E19)</f>
        <v>20333530164.639999</v>
      </c>
      <c r="G20" s="60">
        <f>SUM(G11:G19)</f>
        <v>19610757062.710003</v>
      </c>
      <c r="J20" s="60">
        <f>SUM(J11:J19)</f>
        <v>-108678778.70000076</v>
      </c>
      <c r="L20" s="60">
        <f>SUM(L11:L19)</f>
        <v>19502078284.010002</v>
      </c>
      <c r="N20" s="116" t="s">
        <v>66</v>
      </c>
      <c r="P20" s="116" t="s">
        <v>67</v>
      </c>
      <c r="R20" s="11"/>
      <c r="S20" s="11"/>
      <c r="T20" s="8"/>
      <c r="U20" s="20"/>
    </row>
    <row r="21" spans="1:21" ht="20.25" customHeight="1" x14ac:dyDescent="0.2">
      <c r="B21" s="71" t="s">
        <v>8</v>
      </c>
      <c r="C21" s="76"/>
      <c r="D21" s="75"/>
      <c r="E21" s="77"/>
      <c r="G21" s="77"/>
      <c r="J21" s="77"/>
      <c r="L21" s="77"/>
      <c r="N21" s="117"/>
      <c r="P21" s="117"/>
      <c r="R21" s="11"/>
      <c r="S21" s="11"/>
      <c r="T21" s="8"/>
      <c r="U21" s="20"/>
    </row>
    <row r="22" spans="1:21" ht="6" customHeight="1" x14ac:dyDescent="0.2">
      <c r="C22" s="8"/>
      <c r="E22" s="23"/>
      <c r="G22" s="23"/>
      <c r="J22" s="23"/>
      <c r="L22" s="23"/>
      <c r="R22" s="11"/>
      <c r="S22" s="11"/>
      <c r="T22" s="8"/>
      <c r="U22" s="20"/>
    </row>
    <row r="23" spans="1:21" s="17" customFormat="1" ht="12" customHeight="1" outlineLevel="1" x14ac:dyDescent="0.2">
      <c r="A23" s="17" t="s">
        <v>50</v>
      </c>
      <c r="B23" s="17" t="s">
        <v>48</v>
      </c>
      <c r="C23" s="8" t="s">
        <v>49</v>
      </c>
      <c r="D23" s="8" t="s">
        <v>55</v>
      </c>
      <c r="E23" s="23">
        <v>1400000000</v>
      </c>
      <c r="F23" s="23"/>
      <c r="G23" s="23">
        <v>1400000000</v>
      </c>
      <c r="H23" s="24"/>
      <c r="I23" s="24"/>
      <c r="J23" s="23">
        <f>+L23-G23</f>
        <v>0</v>
      </c>
      <c r="K23" s="25"/>
      <c r="L23" s="23">
        <v>1400000000</v>
      </c>
      <c r="M23" s="21"/>
      <c r="N23" s="24">
        <v>450182600</v>
      </c>
      <c r="P23" s="24">
        <f>+L23-N23</f>
        <v>949817400</v>
      </c>
      <c r="Q23" s="21"/>
      <c r="R23" s="32"/>
      <c r="U23" s="20"/>
    </row>
    <row r="24" spans="1:21" s="17" customFormat="1" ht="12" customHeight="1" outlineLevel="1" x14ac:dyDescent="0.2">
      <c r="A24" s="17" t="s">
        <v>50</v>
      </c>
      <c r="B24" s="17" t="s">
        <v>48</v>
      </c>
      <c r="C24" s="8" t="s">
        <v>49</v>
      </c>
      <c r="D24" s="8" t="s">
        <v>55</v>
      </c>
      <c r="E24" s="23">
        <v>1200000000</v>
      </c>
      <c r="F24" s="23"/>
      <c r="G24" s="23">
        <v>1200000000</v>
      </c>
      <c r="H24" s="24"/>
      <c r="I24" s="24"/>
      <c r="J24" s="23">
        <f>+L24-G24</f>
        <v>0</v>
      </c>
      <c r="K24" s="25"/>
      <c r="L24" s="23">
        <v>1200000000</v>
      </c>
      <c r="M24" s="21"/>
      <c r="N24" s="24">
        <v>376046400</v>
      </c>
      <c r="P24" s="24">
        <f>+L24-N24</f>
        <v>823953600</v>
      </c>
      <c r="Q24" s="21"/>
      <c r="R24" s="32"/>
      <c r="U24" s="20"/>
    </row>
    <row r="25" spans="1:21" s="17" customFormat="1" ht="12" customHeight="1" outlineLevel="1" x14ac:dyDescent="0.2">
      <c r="A25" s="17" t="s">
        <v>50</v>
      </c>
      <c r="B25" s="17" t="s">
        <v>48</v>
      </c>
      <c r="C25" s="8" t="s">
        <v>49</v>
      </c>
      <c r="D25" s="8" t="s">
        <v>55</v>
      </c>
      <c r="E25" s="23">
        <v>665394050.15999997</v>
      </c>
      <c r="F25" s="23"/>
      <c r="G25" s="23">
        <v>637014515</v>
      </c>
      <c r="H25" s="24"/>
      <c r="I25" s="24"/>
      <c r="J25" s="23">
        <f>+L25-G25</f>
        <v>0</v>
      </c>
      <c r="K25" s="25"/>
      <c r="L25" s="23">
        <v>637014515</v>
      </c>
      <c r="M25" s="21"/>
      <c r="N25" s="24">
        <v>0</v>
      </c>
      <c r="P25" s="24">
        <f>+L25-N25</f>
        <v>637014515</v>
      </c>
      <c r="Q25" s="21"/>
      <c r="R25" s="33"/>
      <c r="U25" s="20"/>
    </row>
    <row r="26" spans="1:21" s="17" customFormat="1" ht="12" customHeight="1" outlineLevel="1" x14ac:dyDescent="0.2">
      <c r="A26" s="17" t="s">
        <v>50</v>
      </c>
      <c r="B26" s="17" t="s">
        <v>48</v>
      </c>
      <c r="C26" s="8" t="s">
        <v>49</v>
      </c>
      <c r="D26" s="8" t="s">
        <v>55</v>
      </c>
      <c r="E26" s="23">
        <v>1020000000</v>
      </c>
      <c r="F26" s="23"/>
      <c r="G26" s="29">
        <v>1020000000</v>
      </c>
      <c r="H26" s="24"/>
      <c r="I26" s="24"/>
      <c r="J26" s="29">
        <f>+L26-G26</f>
        <v>0</v>
      </c>
      <c r="K26" s="25"/>
      <c r="L26" s="29">
        <v>1020000000</v>
      </c>
      <c r="M26" s="21"/>
      <c r="N26" s="30">
        <v>303077700</v>
      </c>
      <c r="P26" s="30">
        <f>+L26-N26</f>
        <v>716922300</v>
      </c>
      <c r="Q26" s="21"/>
      <c r="R26" s="32"/>
      <c r="U26" s="20"/>
    </row>
    <row r="27" spans="1:21" x14ac:dyDescent="0.2">
      <c r="C27" s="8"/>
      <c r="E27" s="60">
        <f>SUM(E23:E26)</f>
        <v>4285394050.1599998</v>
      </c>
      <c r="G27" s="60">
        <f>SUM(G23:G26)</f>
        <v>4257014515</v>
      </c>
      <c r="J27" s="60">
        <f>SUM(J23:J26)</f>
        <v>0</v>
      </c>
      <c r="L27" s="60">
        <f>SUM(L23:L26)</f>
        <v>4257014515</v>
      </c>
      <c r="N27" s="62">
        <f>SUM(N23:N26)</f>
        <v>1129306700</v>
      </c>
      <c r="P27" s="23">
        <f>SUM(P23:P26)</f>
        <v>3127707815</v>
      </c>
      <c r="R27" s="11"/>
      <c r="S27" s="11"/>
      <c r="T27" s="8"/>
      <c r="U27" s="20"/>
    </row>
    <row r="28" spans="1:21" ht="20.25" customHeight="1" x14ac:dyDescent="0.2">
      <c r="B28" s="71" t="s">
        <v>10</v>
      </c>
      <c r="C28" s="76"/>
      <c r="D28" s="75"/>
      <c r="E28" s="75"/>
      <c r="G28" s="75"/>
      <c r="J28" s="77"/>
      <c r="L28" s="75"/>
      <c r="R28" s="31"/>
    </row>
    <row r="29" spans="1:21" s="17" customFormat="1" outlineLevel="1" x14ac:dyDescent="0.2">
      <c r="C29" s="8" t="s">
        <v>31</v>
      </c>
      <c r="D29" s="8" t="s">
        <v>40</v>
      </c>
      <c r="E29" s="23">
        <v>1000000000</v>
      </c>
      <c r="F29" s="23"/>
      <c r="G29" s="23">
        <v>1000000000</v>
      </c>
      <c r="H29" s="24"/>
      <c r="I29" s="24"/>
      <c r="J29" s="23">
        <f>+L29-G29</f>
        <v>0</v>
      </c>
      <c r="K29" s="25"/>
      <c r="L29" s="23">
        <v>1000000000</v>
      </c>
      <c r="M29" s="21"/>
      <c r="N29" s="24"/>
      <c r="P29" s="24"/>
      <c r="Q29" s="21"/>
      <c r="R29" s="32"/>
      <c r="U29" s="20"/>
    </row>
    <row r="30" spans="1:21" s="17" customFormat="1" outlineLevel="1" x14ac:dyDescent="0.2">
      <c r="C30" s="8" t="s">
        <v>31</v>
      </c>
      <c r="D30" s="8"/>
      <c r="E30" s="23">
        <v>500000000</v>
      </c>
      <c r="F30" s="23"/>
      <c r="G30" s="23">
        <v>0</v>
      </c>
      <c r="H30" s="24"/>
      <c r="I30" s="24"/>
      <c r="J30" s="23">
        <v>0</v>
      </c>
      <c r="K30" s="25"/>
      <c r="L30" s="23">
        <v>500000000</v>
      </c>
      <c r="M30" s="21"/>
      <c r="N30" s="24"/>
      <c r="P30" s="24"/>
      <c r="Q30" s="21"/>
      <c r="R30" s="32"/>
      <c r="U30" s="20"/>
    </row>
    <row r="31" spans="1:21" s="17" customFormat="1" outlineLevel="1" x14ac:dyDescent="0.2">
      <c r="C31" s="8" t="s">
        <v>31</v>
      </c>
      <c r="D31" s="8"/>
      <c r="E31" s="23">
        <v>500000000</v>
      </c>
      <c r="F31" s="23"/>
      <c r="G31" s="23">
        <v>0</v>
      </c>
      <c r="H31" s="24"/>
      <c r="I31" s="24"/>
      <c r="J31" s="23">
        <f>+L31-G31</f>
        <v>500000000</v>
      </c>
      <c r="K31" s="25"/>
      <c r="L31" s="23">
        <v>500000000</v>
      </c>
      <c r="M31" s="21"/>
      <c r="N31" s="24"/>
      <c r="P31" s="24"/>
      <c r="Q31" s="21"/>
      <c r="R31" s="32"/>
      <c r="U31" s="20"/>
    </row>
    <row r="32" spans="1:21" s="8" customFormat="1" outlineLevel="1" x14ac:dyDescent="0.2">
      <c r="C32" s="8" t="s">
        <v>32</v>
      </c>
      <c r="D32" s="8" t="s">
        <v>42</v>
      </c>
      <c r="E32" s="23">
        <v>1000000000</v>
      </c>
      <c r="F32" s="23"/>
      <c r="G32" s="24">
        <v>0</v>
      </c>
      <c r="H32" s="24"/>
      <c r="I32" s="24"/>
      <c r="J32" s="23">
        <f>L32-E32</f>
        <v>-225000000</v>
      </c>
      <c r="K32" s="25"/>
      <c r="L32" s="24">
        <v>775000000</v>
      </c>
      <c r="M32" s="24"/>
      <c r="N32" s="24"/>
    </row>
    <row r="33" spans="1:23" s="8" customFormat="1" outlineLevel="1" x14ac:dyDescent="0.2">
      <c r="C33" s="8" t="s">
        <v>33</v>
      </c>
      <c r="D33" s="8" t="s">
        <v>33</v>
      </c>
      <c r="E33" s="30">
        <v>300000000</v>
      </c>
      <c r="F33" s="23"/>
      <c r="G33" s="30">
        <v>0</v>
      </c>
      <c r="H33" s="24"/>
      <c r="I33" s="24"/>
      <c r="J33" s="30">
        <f>+L33-G33</f>
        <v>300000000</v>
      </c>
      <c r="K33" s="25"/>
      <c r="L33" s="30">
        <v>300000000</v>
      </c>
      <c r="M33" s="24"/>
      <c r="N33" s="24"/>
    </row>
    <row r="34" spans="1:23" s="8" customFormat="1" ht="14.25" customHeight="1" x14ac:dyDescent="0.2">
      <c r="E34" s="59">
        <f>SUM(E29:E33)</f>
        <v>3300000000</v>
      </c>
      <c r="F34" s="23"/>
      <c r="G34" s="59">
        <f>SUM(G29:G33)</f>
        <v>1000000000</v>
      </c>
      <c r="H34" s="24"/>
      <c r="I34" s="24"/>
      <c r="J34" s="59">
        <f>SUM(J29:J33)</f>
        <v>575000000</v>
      </c>
      <c r="K34" s="25"/>
      <c r="L34" s="59">
        <f>SUM(L29:L33)</f>
        <v>3075000000</v>
      </c>
      <c r="M34" s="24"/>
      <c r="N34" s="24"/>
    </row>
    <row r="35" spans="1:23" s="8" customFormat="1" ht="15" customHeight="1" x14ac:dyDescent="0.25">
      <c r="B35" s="78" t="s">
        <v>12</v>
      </c>
      <c r="C35" s="76"/>
      <c r="D35" s="76"/>
      <c r="E35" s="79"/>
      <c r="F35" s="24"/>
      <c r="G35" s="80"/>
      <c r="H35" s="24"/>
      <c r="I35" s="24"/>
      <c r="J35" s="81"/>
      <c r="K35" s="24"/>
      <c r="L35" s="77"/>
      <c r="M35" s="36"/>
      <c r="R35" s="23"/>
      <c r="T35" s="28"/>
      <c r="U35" s="20"/>
      <c r="W35" s="37"/>
    </row>
    <row r="36" spans="1:23" s="8" customFormat="1" ht="5.25" customHeight="1" x14ac:dyDescent="0.2">
      <c r="B36" s="76"/>
      <c r="C36" s="76"/>
      <c r="D36" s="76"/>
      <c r="E36" s="82"/>
      <c r="F36" s="38"/>
      <c r="G36" s="83"/>
      <c r="H36" s="24"/>
      <c r="I36" s="24"/>
      <c r="J36" s="84"/>
      <c r="K36" s="24"/>
      <c r="L36" s="84"/>
      <c r="M36" s="41"/>
      <c r="W36" s="37"/>
    </row>
    <row r="37" spans="1:23" s="8" customFormat="1" x14ac:dyDescent="0.2">
      <c r="B37" s="8" t="s">
        <v>13</v>
      </c>
      <c r="C37" s="10"/>
      <c r="E37" s="24"/>
      <c r="F37" s="24"/>
      <c r="G37" s="34"/>
      <c r="H37" s="24"/>
      <c r="I37" s="24"/>
      <c r="J37" s="35"/>
      <c r="K37" s="24"/>
      <c r="L37" s="24"/>
      <c r="M37" s="36"/>
      <c r="R37" s="23"/>
      <c r="T37" s="1"/>
      <c r="U37" s="20"/>
      <c r="W37" s="37"/>
    </row>
    <row r="38" spans="1:23" s="8" customFormat="1" ht="6" customHeight="1" x14ac:dyDescent="0.2">
      <c r="B38" s="10"/>
      <c r="C38" s="10"/>
      <c r="E38" s="24"/>
      <c r="F38" s="24"/>
      <c r="G38" s="34"/>
      <c r="H38" s="24"/>
      <c r="I38" s="24"/>
      <c r="J38" s="35"/>
      <c r="K38" s="24"/>
      <c r="L38" s="24"/>
      <c r="M38" s="36"/>
      <c r="S38" s="3"/>
      <c r="W38" s="37"/>
    </row>
    <row r="39" spans="1:23" s="8" customFormat="1" x14ac:dyDescent="0.2">
      <c r="B39" s="10"/>
      <c r="C39" s="8" t="s">
        <v>14</v>
      </c>
      <c r="E39" s="24"/>
      <c r="F39" s="24"/>
      <c r="G39" s="34"/>
      <c r="H39" s="34"/>
      <c r="I39" s="34"/>
      <c r="J39" s="34"/>
      <c r="K39" s="34"/>
      <c r="L39" s="35"/>
      <c r="M39" s="36"/>
      <c r="R39" s="23"/>
      <c r="S39" s="11"/>
      <c r="U39" s="20"/>
      <c r="W39" s="37"/>
    </row>
    <row r="40" spans="1:23" s="8" customFormat="1" outlineLevel="1" x14ac:dyDescent="0.2">
      <c r="A40" s="43" t="s">
        <v>15</v>
      </c>
      <c r="B40" s="10"/>
      <c r="C40" s="8" t="s">
        <v>7</v>
      </c>
      <c r="D40" s="8" t="s">
        <v>43</v>
      </c>
      <c r="E40" s="24"/>
      <c r="F40" s="24"/>
      <c r="G40" s="23">
        <v>352115076.96000051</v>
      </c>
      <c r="H40" s="23"/>
      <c r="I40" s="23"/>
      <c r="J40" s="23">
        <f>+L40-G40</f>
        <v>-352115076.96000051</v>
      </c>
      <c r="K40" s="34"/>
      <c r="L40" s="42">
        <v>0</v>
      </c>
      <c r="M40" s="36"/>
      <c r="N40" s="24"/>
      <c r="P40" s="24"/>
      <c r="R40" s="24"/>
    </row>
    <row r="41" spans="1:23" s="8" customFormat="1" outlineLevel="1" x14ac:dyDescent="0.2">
      <c r="A41" s="43" t="s">
        <v>16</v>
      </c>
      <c r="B41" s="10"/>
      <c r="C41" s="8" t="s">
        <v>7</v>
      </c>
      <c r="D41" s="8" t="s">
        <v>33</v>
      </c>
      <c r="E41" s="24"/>
      <c r="F41" s="24"/>
      <c r="G41" s="23">
        <v>349447538.50000054</v>
      </c>
      <c r="H41" s="23"/>
      <c r="I41" s="23"/>
      <c r="J41" s="23">
        <f>+L41-G41</f>
        <v>-349447538.50000054</v>
      </c>
      <c r="K41" s="34"/>
      <c r="L41" s="42">
        <v>0</v>
      </c>
      <c r="M41" s="36"/>
      <c r="N41" s="45"/>
      <c r="R41" s="24"/>
      <c r="S41" s="11"/>
    </row>
    <row r="42" spans="1:23" s="8" customFormat="1" ht="6" customHeight="1" outlineLevel="1" x14ac:dyDescent="0.2">
      <c r="B42" s="10"/>
      <c r="C42" s="46"/>
      <c r="E42" s="24"/>
      <c r="F42" s="24"/>
      <c r="G42" s="29"/>
      <c r="H42" s="24"/>
      <c r="I42" s="24"/>
      <c r="J42" s="44"/>
      <c r="K42" s="24"/>
      <c r="L42" s="30"/>
      <c r="M42" s="36"/>
      <c r="N42" s="45"/>
      <c r="S42" s="11"/>
    </row>
    <row r="43" spans="1:23" s="8" customFormat="1" x14ac:dyDescent="0.2">
      <c r="B43" s="10"/>
      <c r="C43" s="46"/>
      <c r="D43" s="47"/>
      <c r="E43" s="24"/>
      <c r="F43" s="24"/>
      <c r="G43" s="60">
        <f>SUM(G40:G41)</f>
        <v>701562615.46000099</v>
      </c>
      <c r="H43" s="24"/>
      <c r="I43" s="24"/>
      <c r="J43" s="60">
        <f>SUM(J40:J41)</f>
        <v>-701562615.46000099</v>
      </c>
      <c r="K43" s="24"/>
      <c r="L43" s="60">
        <f>SUM(L40:L41)</f>
        <v>0</v>
      </c>
      <c r="M43" s="36"/>
      <c r="N43" s="45"/>
      <c r="R43" s="24"/>
      <c r="S43" s="11"/>
    </row>
    <row r="44" spans="1:23" s="8" customFormat="1" x14ac:dyDescent="0.2">
      <c r="B44" s="10"/>
      <c r="C44" s="46"/>
      <c r="D44" s="47"/>
      <c r="E44" s="24"/>
      <c r="F44" s="24"/>
      <c r="G44" s="23"/>
      <c r="H44" s="24"/>
      <c r="I44" s="24"/>
      <c r="J44" s="23"/>
      <c r="K44" s="24"/>
      <c r="L44" s="23"/>
      <c r="M44" s="36"/>
      <c r="N44" s="45"/>
      <c r="R44" s="24"/>
      <c r="S44" s="11"/>
    </row>
    <row r="45" spans="1:23" s="8" customFormat="1" x14ac:dyDescent="0.2">
      <c r="B45" s="10"/>
      <c r="C45" s="46"/>
      <c r="D45" s="47"/>
      <c r="E45" s="24"/>
      <c r="F45" s="24"/>
      <c r="G45" s="23"/>
      <c r="H45" s="24"/>
      <c r="I45" s="24"/>
      <c r="J45" s="23"/>
      <c r="K45" s="24"/>
      <c r="L45" s="23"/>
      <c r="M45" s="36"/>
      <c r="N45" s="45"/>
      <c r="R45" s="24"/>
      <c r="S45" s="11"/>
    </row>
    <row r="46" spans="1:23" s="64" customFormat="1" ht="15" customHeight="1" x14ac:dyDescent="0.2">
      <c r="A46" s="127" t="s">
        <v>48</v>
      </c>
      <c r="B46" s="128"/>
      <c r="C46" s="63" t="s">
        <v>51</v>
      </c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R46" s="65"/>
    </row>
    <row r="47" spans="1:23" s="64" customFormat="1" ht="15" customHeight="1" x14ac:dyDescent="0.2">
      <c r="A47" s="129" t="s">
        <v>50</v>
      </c>
      <c r="B47" s="130"/>
      <c r="C47" s="64" t="s">
        <v>54</v>
      </c>
      <c r="E47" s="66"/>
      <c r="I47" s="70" t="s">
        <v>76</v>
      </c>
      <c r="N47" s="66"/>
      <c r="P47" s="67"/>
      <c r="R47" s="67"/>
    </row>
    <row r="48" spans="1:23" s="64" customFormat="1" ht="15" customHeight="1" x14ac:dyDescent="0.2">
      <c r="A48" s="129" t="s">
        <v>52</v>
      </c>
      <c r="B48" s="129"/>
      <c r="C48" s="64" t="s">
        <v>53</v>
      </c>
      <c r="E48" s="68"/>
      <c r="F48" s="68"/>
      <c r="N48" s="69"/>
    </row>
    <row r="49" spans="1:19" ht="15" x14ac:dyDescent="0.25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R49" s="1"/>
      <c r="S49" s="1"/>
    </row>
    <row r="50" spans="1:19" x14ac:dyDescent="0.2">
      <c r="J50" s="53"/>
      <c r="K50" s="53"/>
      <c r="L50" s="53"/>
      <c r="M50" s="53"/>
      <c r="N50" s="53"/>
    </row>
    <row r="51" spans="1:19" x14ac:dyDescent="0.2">
      <c r="J51" s="53"/>
      <c r="K51" s="53"/>
      <c r="L51" s="53"/>
      <c r="M51" s="53"/>
      <c r="N51" s="53"/>
    </row>
    <row r="52" spans="1:19" x14ac:dyDescent="0.2">
      <c r="J52" s="53"/>
      <c r="K52" s="53"/>
      <c r="L52" s="53"/>
      <c r="M52" s="53"/>
      <c r="N52" s="53"/>
    </row>
    <row r="53" spans="1:19" x14ac:dyDescent="0.2">
      <c r="J53" s="53"/>
      <c r="K53" s="53"/>
      <c r="L53" s="53"/>
      <c r="M53" s="53"/>
      <c r="N53" s="53"/>
    </row>
    <row r="54" spans="1:19" x14ac:dyDescent="0.2">
      <c r="N54" s="54"/>
    </row>
  </sheetData>
  <mergeCells count="13">
    <mergeCell ref="A1:Q1"/>
    <mergeCell ref="A2:Q2"/>
    <mergeCell ref="A3:Q3"/>
    <mergeCell ref="A4:Q4"/>
    <mergeCell ref="E8:E9"/>
    <mergeCell ref="G8:G9"/>
    <mergeCell ref="J8:J9"/>
    <mergeCell ref="L8:L9"/>
    <mergeCell ref="N20:N21"/>
    <mergeCell ref="P20:P21"/>
    <mergeCell ref="A46:B46"/>
    <mergeCell ref="A47:B47"/>
    <mergeCell ref="A48:B48"/>
  </mergeCells>
  <printOptions horizontalCentered="1"/>
  <pageMargins left="0.70866141732283472" right="0.70866141732283472" top="0.74803149606299213" bottom="0.74803149606299213" header="0.31496062992125984" footer="0.31496062992125984"/>
  <pageSetup scale="3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theme="1" tint="0.499984740745262"/>
    <pageSetUpPr fitToPage="1"/>
  </sheetPr>
  <dimension ref="A1:W54"/>
  <sheetViews>
    <sheetView showGridLines="0" topLeftCell="A16" zoomScale="80" zoomScaleNormal="80" workbookViewId="0">
      <selection activeCell="G15" sqref="G15:G21"/>
    </sheetView>
  </sheetViews>
  <sheetFormatPr baseColWidth="10" defaultColWidth="11.42578125" defaultRowHeight="12.75" outlineLevelRow="1" x14ac:dyDescent="0.2"/>
  <cols>
    <col min="1" max="1" width="3.28515625" style="1" customWidth="1"/>
    <col min="2" max="2" width="2.7109375" style="1" customWidth="1"/>
    <col min="3" max="3" width="15.7109375" style="1" customWidth="1"/>
    <col min="4" max="4" width="13.85546875" style="1" hidden="1" customWidth="1"/>
    <col min="5" max="5" width="15.7109375" style="1" customWidth="1"/>
    <col min="6" max="6" width="1.28515625" style="1" customWidth="1"/>
    <col min="7" max="7" width="17.7109375" style="1" customWidth="1"/>
    <col min="8" max="9" width="2.42578125" style="1" customWidth="1"/>
    <col min="10" max="10" width="18.85546875" style="1" customWidth="1"/>
    <col min="11" max="11" width="2.42578125" style="1" customWidth="1"/>
    <col min="12" max="12" width="19.140625" style="1" customWidth="1"/>
    <col min="13" max="13" width="1.7109375" style="1" customWidth="1"/>
    <col min="14" max="14" width="19" style="1" customWidth="1"/>
    <col min="15" max="15" width="4.42578125" style="1" customWidth="1"/>
    <col min="16" max="17" width="18.7109375" style="1" customWidth="1"/>
    <col min="18" max="18" width="17.5703125" style="3" bestFit="1" customWidth="1"/>
    <col min="19" max="19" width="16.5703125" style="3" bestFit="1" customWidth="1"/>
    <col min="20" max="20" width="16" style="1" bestFit="1" customWidth="1"/>
    <col min="21" max="21" width="18.7109375" style="1" customWidth="1"/>
    <col min="22" max="16384" width="11.42578125" style="1"/>
  </cols>
  <sheetData>
    <row r="1" spans="1:21" ht="26.25" x14ac:dyDescent="0.4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</row>
    <row r="2" spans="1:21" ht="21" x14ac:dyDescent="0.35">
      <c r="A2" s="121" t="s">
        <v>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</row>
    <row r="3" spans="1:21" ht="15.75" x14ac:dyDescent="0.25">
      <c r="A3" s="122" t="s">
        <v>68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</row>
    <row r="4" spans="1:21" ht="15.75" customHeight="1" x14ac:dyDescent="0.2">
      <c r="A4" s="123" t="s">
        <v>2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7"/>
      <c r="S4" s="7"/>
    </row>
    <row r="5" spans="1:21" s="8" customFormat="1" ht="6" customHeight="1" thickBot="1" x14ac:dyDescent="0.25">
      <c r="C5" s="9"/>
      <c r="I5" s="10"/>
      <c r="J5" s="10"/>
      <c r="K5" s="10"/>
      <c r="L5" s="10"/>
      <c r="M5" s="10"/>
      <c r="N5" s="10"/>
      <c r="R5" s="11"/>
      <c r="S5" s="11"/>
    </row>
    <row r="6" spans="1:21" s="8" customFormat="1" ht="18" customHeight="1" thickBot="1" x14ac:dyDescent="0.25">
      <c r="B6" s="55"/>
      <c r="C6" s="55"/>
      <c r="D6" s="55"/>
      <c r="E6" s="55"/>
      <c r="F6" s="55"/>
      <c r="G6" s="56"/>
      <c r="H6" s="56"/>
      <c r="I6" s="57"/>
      <c r="J6" s="56" t="s">
        <v>3</v>
      </c>
      <c r="K6" s="56"/>
      <c r="L6" s="56"/>
      <c r="M6" s="56"/>
      <c r="N6" s="55"/>
      <c r="O6" s="55"/>
      <c r="P6" s="55"/>
      <c r="Q6" s="55"/>
      <c r="S6" s="11"/>
    </row>
    <row r="7" spans="1:21" s="8" customFormat="1" ht="10.5" customHeight="1" x14ac:dyDescent="0.2">
      <c r="C7" s="10"/>
      <c r="D7" s="10"/>
      <c r="E7" s="12"/>
      <c r="F7" s="12"/>
      <c r="G7" s="12"/>
      <c r="H7" s="12"/>
      <c r="I7" s="12"/>
      <c r="J7" s="12"/>
      <c r="K7" s="12"/>
      <c r="L7" s="12"/>
      <c r="M7" s="12"/>
      <c r="Q7" s="12"/>
      <c r="R7" s="11"/>
      <c r="S7" s="11"/>
    </row>
    <row r="8" spans="1:21" s="8" customFormat="1" x14ac:dyDescent="0.2">
      <c r="E8" s="125" t="s">
        <v>4</v>
      </c>
      <c r="F8" s="13"/>
      <c r="G8" s="116" t="s">
        <v>22</v>
      </c>
      <c r="H8" s="14"/>
      <c r="I8" s="15"/>
      <c r="J8" s="125" t="s">
        <v>5</v>
      </c>
      <c r="L8" s="116" t="s">
        <v>69</v>
      </c>
      <c r="Q8" s="16"/>
      <c r="R8" s="11"/>
      <c r="S8" s="11"/>
    </row>
    <row r="9" spans="1:21" s="17" customFormat="1" x14ac:dyDescent="0.2">
      <c r="C9" s="13"/>
      <c r="E9" s="126"/>
      <c r="F9" s="13"/>
      <c r="G9" s="117"/>
      <c r="H9" s="18"/>
      <c r="J9" s="126"/>
      <c r="L9" s="117"/>
      <c r="M9" s="16"/>
      <c r="Q9" s="16"/>
      <c r="R9" s="11"/>
      <c r="S9" s="19"/>
      <c r="U9" s="20"/>
    </row>
    <row r="10" spans="1:21" s="17" customFormat="1" ht="20.25" customHeight="1" x14ac:dyDescent="0.25">
      <c r="B10" s="71" t="s">
        <v>6</v>
      </c>
      <c r="C10" s="72"/>
      <c r="D10" s="73"/>
      <c r="E10" s="72"/>
      <c r="F10" s="13"/>
      <c r="G10" s="74"/>
      <c r="J10" s="72"/>
      <c r="L10" s="74"/>
      <c r="M10" s="21"/>
      <c r="N10" s="21"/>
      <c r="P10" s="21"/>
      <c r="Q10" s="16"/>
      <c r="U10" s="20"/>
    </row>
    <row r="11" spans="1:21" s="17" customFormat="1" ht="12" customHeight="1" outlineLevel="1" x14ac:dyDescent="0.2">
      <c r="C11" s="8" t="s">
        <v>7</v>
      </c>
      <c r="D11" s="8" t="s">
        <v>38</v>
      </c>
      <c r="E11" s="23">
        <v>1160000000</v>
      </c>
      <c r="F11" s="23"/>
      <c r="G11" s="24">
        <v>992421897.99999964</v>
      </c>
      <c r="H11" s="24"/>
      <c r="I11" s="24"/>
      <c r="J11" s="23">
        <f t="shared" ref="J11:J19" si="0">+L11-G11</f>
        <v>-6431637.6999996901</v>
      </c>
      <c r="K11" s="25"/>
      <c r="L11" s="24">
        <v>985990260.29999995</v>
      </c>
      <c r="M11" s="21"/>
      <c r="N11" s="26"/>
      <c r="P11" s="24"/>
      <c r="Q11" s="21"/>
      <c r="R11" s="27"/>
      <c r="U11" s="20"/>
    </row>
    <row r="12" spans="1:21" s="8" customFormat="1" ht="12.75" customHeight="1" outlineLevel="1" x14ac:dyDescent="0.2">
      <c r="C12" s="8" t="s">
        <v>7</v>
      </c>
      <c r="D12" s="8" t="s">
        <v>38</v>
      </c>
      <c r="E12" s="23">
        <v>5000000000</v>
      </c>
      <c r="F12" s="23"/>
      <c r="G12" s="24">
        <v>4703229724.46</v>
      </c>
      <c r="H12" s="24"/>
      <c r="I12" s="24"/>
      <c r="J12" s="23">
        <f t="shared" si="0"/>
        <v>-30480453.609999657</v>
      </c>
      <c r="K12" s="25"/>
      <c r="L12" s="24">
        <v>4672749270.8500004</v>
      </c>
      <c r="M12" s="24"/>
      <c r="N12" s="58"/>
      <c r="O12" s="1"/>
      <c r="Q12" s="24"/>
    </row>
    <row r="13" spans="1:21" s="8" customFormat="1" outlineLevel="1" x14ac:dyDescent="0.2">
      <c r="C13" s="8" t="s">
        <v>7</v>
      </c>
      <c r="D13" s="8" t="s">
        <v>39</v>
      </c>
      <c r="E13" s="23">
        <v>1781065000</v>
      </c>
      <c r="F13" s="23"/>
      <c r="G13" s="24">
        <v>1701311462.3400002</v>
      </c>
      <c r="H13" s="24"/>
      <c r="I13" s="24"/>
      <c r="J13" s="23">
        <f t="shared" si="0"/>
        <v>-10425092.330000162</v>
      </c>
      <c r="K13" s="25"/>
      <c r="L13" s="24">
        <v>1690886370.01</v>
      </c>
      <c r="M13" s="24"/>
      <c r="Q13" s="24"/>
      <c r="R13" s="11"/>
      <c r="S13" s="11"/>
      <c r="T13" s="11"/>
      <c r="U13" s="20"/>
    </row>
    <row r="14" spans="1:21" s="8" customFormat="1" outlineLevel="1" x14ac:dyDescent="0.2">
      <c r="C14" s="8" t="s">
        <v>7</v>
      </c>
      <c r="D14" s="8" t="s">
        <v>39</v>
      </c>
      <c r="E14" s="23">
        <v>2117321428.5699999</v>
      </c>
      <c r="F14" s="23"/>
      <c r="G14" s="24">
        <v>2010985265.7900002</v>
      </c>
      <c r="H14" s="24"/>
      <c r="I14" s="24"/>
      <c r="J14" s="23">
        <f t="shared" si="0"/>
        <v>-12322674.310000181</v>
      </c>
      <c r="K14" s="25"/>
      <c r="L14" s="24">
        <v>1998662591.48</v>
      </c>
      <c r="M14" s="24"/>
      <c r="Q14" s="24"/>
      <c r="R14" s="11"/>
      <c r="S14" s="11"/>
      <c r="T14" s="19"/>
      <c r="U14" s="20"/>
    </row>
    <row r="15" spans="1:21" s="8" customFormat="1" outlineLevel="1" x14ac:dyDescent="0.2">
      <c r="C15" s="8" t="s">
        <v>7</v>
      </c>
      <c r="D15" s="8" t="s">
        <v>39</v>
      </c>
      <c r="E15" s="23">
        <v>1380000000</v>
      </c>
      <c r="G15" s="24">
        <v>1368096249.8700001</v>
      </c>
      <c r="J15" s="23">
        <f t="shared" si="0"/>
        <v>-8383256.1100001335</v>
      </c>
      <c r="L15" s="24">
        <v>1359712993.76</v>
      </c>
      <c r="M15" s="24"/>
      <c r="N15" s="26"/>
      <c r="Q15" s="24"/>
      <c r="R15" s="19"/>
      <c r="S15" s="19"/>
      <c r="T15" s="19"/>
      <c r="U15" s="20"/>
    </row>
    <row r="16" spans="1:21" s="8" customFormat="1" outlineLevel="1" x14ac:dyDescent="0.2">
      <c r="C16" s="8" t="s">
        <v>7</v>
      </c>
      <c r="D16" s="8" t="s">
        <v>40</v>
      </c>
      <c r="E16" s="23">
        <v>4500000000</v>
      </c>
      <c r="G16" s="24">
        <v>4461183423.5300007</v>
      </c>
      <c r="J16" s="23">
        <f t="shared" si="0"/>
        <v>-27336704.690000534</v>
      </c>
      <c r="L16" s="24">
        <v>4433846718.8400002</v>
      </c>
      <c r="M16" s="24"/>
      <c r="P16" s="24"/>
      <c r="R16" s="19"/>
      <c r="S16" s="19"/>
      <c r="T16" s="17"/>
      <c r="U16" s="20"/>
    </row>
    <row r="17" spans="1:21" outlineLevel="1" x14ac:dyDescent="0.2">
      <c r="C17" s="8" t="s">
        <v>7</v>
      </c>
      <c r="D17" s="1" t="s">
        <v>41</v>
      </c>
      <c r="E17" s="23">
        <v>1400000000</v>
      </c>
      <c r="G17" s="24">
        <v>1380222328.6799998</v>
      </c>
      <c r="J17" s="23">
        <f t="shared" si="0"/>
        <v>-13928491.619999886</v>
      </c>
      <c r="L17" s="24">
        <v>1366293837.0599999</v>
      </c>
      <c r="N17" s="26"/>
      <c r="P17" s="24"/>
      <c r="R17" s="11"/>
      <c r="S17" s="11"/>
      <c r="T17" s="28"/>
      <c r="U17" s="20"/>
    </row>
    <row r="18" spans="1:21" outlineLevel="1" x14ac:dyDescent="0.2">
      <c r="C18" s="8" t="s">
        <v>7</v>
      </c>
      <c r="D18" s="1" t="s">
        <v>42</v>
      </c>
      <c r="E18" s="23">
        <v>1995143736.0699999</v>
      </c>
      <c r="G18" s="24">
        <v>1993920044.8899999</v>
      </c>
      <c r="J18" s="23">
        <f t="shared" si="0"/>
        <v>-10379931.600000143</v>
      </c>
      <c r="L18" s="24">
        <v>1983540113.2899997</v>
      </c>
      <c r="N18" s="26"/>
      <c r="P18" s="24"/>
      <c r="R18" s="11"/>
      <c r="S18" s="11"/>
      <c r="T18" s="28"/>
      <c r="U18" s="20"/>
    </row>
    <row r="19" spans="1:21" ht="15" customHeight="1" outlineLevel="1" x14ac:dyDescent="0.2">
      <c r="C19" s="8" t="s">
        <v>7</v>
      </c>
      <c r="D19" s="1" t="s">
        <v>43</v>
      </c>
      <c r="E19" s="23">
        <v>1000000000</v>
      </c>
      <c r="G19" s="30">
        <v>999386665.14999998</v>
      </c>
      <c r="J19" s="29">
        <f t="shared" si="0"/>
        <v>-5202598.3900002241</v>
      </c>
      <c r="L19" s="30">
        <v>994184066.75999975</v>
      </c>
      <c r="R19" s="26"/>
      <c r="S19" s="26"/>
      <c r="T19" s="28"/>
      <c r="U19" s="20"/>
    </row>
    <row r="20" spans="1:21" ht="18.600000000000001" customHeight="1" x14ac:dyDescent="0.2">
      <c r="C20" s="8"/>
      <c r="E20" s="60">
        <f>SUM(E11:E19)</f>
        <v>20333530164.639999</v>
      </c>
      <c r="G20" s="60">
        <f>SUM(G11:G19)</f>
        <v>19610757062.710003</v>
      </c>
      <c r="J20" s="60">
        <f>SUM(J11:J19)</f>
        <v>-124890840.36000061</v>
      </c>
      <c r="L20" s="60">
        <f>SUM(L11:L19)</f>
        <v>19485866222.349998</v>
      </c>
      <c r="N20" s="116" t="s">
        <v>70</v>
      </c>
      <c r="P20" s="116" t="s">
        <v>71</v>
      </c>
      <c r="R20" s="11"/>
      <c r="S20" s="11"/>
      <c r="T20" s="8"/>
      <c r="U20" s="20"/>
    </row>
    <row r="21" spans="1:21" ht="20.25" customHeight="1" x14ac:dyDescent="0.2">
      <c r="B21" s="71" t="s">
        <v>8</v>
      </c>
      <c r="C21" s="76"/>
      <c r="D21" s="75"/>
      <c r="E21" s="77"/>
      <c r="G21" s="77"/>
      <c r="J21" s="77"/>
      <c r="L21" s="77"/>
      <c r="N21" s="117"/>
      <c r="P21" s="117"/>
      <c r="R21" s="11"/>
      <c r="S21" s="11"/>
      <c r="T21" s="8"/>
      <c r="U21" s="20"/>
    </row>
    <row r="22" spans="1:21" ht="6" customHeight="1" x14ac:dyDescent="0.2">
      <c r="C22" s="8"/>
      <c r="E22" s="23"/>
      <c r="G22" s="23"/>
      <c r="J22" s="23"/>
      <c r="L22" s="23"/>
      <c r="R22" s="11"/>
      <c r="S22" s="11"/>
      <c r="T22" s="8"/>
      <c r="U22" s="20"/>
    </row>
    <row r="23" spans="1:21" s="17" customFormat="1" ht="12" customHeight="1" outlineLevel="1" x14ac:dyDescent="0.2">
      <c r="A23" s="17" t="s">
        <v>50</v>
      </c>
      <c r="B23" s="17" t="s">
        <v>48</v>
      </c>
      <c r="C23" s="8" t="s">
        <v>49</v>
      </c>
      <c r="D23" s="8" t="s">
        <v>55</v>
      </c>
      <c r="E23" s="23">
        <v>1400000000</v>
      </c>
      <c r="F23" s="23"/>
      <c r="G23" s="23">
        <v>1400000000</v>
      </c>
      <c r="H23" s="24"/>
      <c r="I23" s="24"/>
      <c r="J23" s="23">
        <f>+L23-G23</f>
        <v>0</v>
      </c>
      <c r="K23" s="25"/>
      <c r="L23" s="23">
        <v>1400000000</v>
      </c>
      <c r="M23" s="21"/>
      <c r="N23" s="24">
        <v>453328400</v>
      </c>
      <c r="P23" s="24">
        <f>+L23-N23</f>
        <v>946671600</v>
      </c>
      <c r="Q23" s="21"/>
      <c r="R23" s="32"/>
      <c r="U23" s="20"/>
    </row>
    <row r="24" spans="1:21" s="17" customFormat="1" ht="12" customHeight="1" outlineLevel="1" x14ac:dyDescent="0.2">
      <c r="A24" s="17" t="s">
        <v>50</v>
      </c>
      <c r="B24" s="17" t="s">
        <v>48</v>
      </c>
      <c r="C24" s="8" t="s">
        <v>49</v>
      </c>
      <c r="D24" s="8" t="s">
        <v>55</v>
      </c>
      <c r="E24" s="23">
        <v>1200000000</v>
      </c>
      <c r="F24" s="23"/>
      <c r="G24" s="23">
        <v>1200000000</v>
      </c>
      <c r="H24" s="24"/>
      <c r="I24" s="24"/>
      <c r="J24" s="23">
        <f>+L24-G24</f>
        <v>0</v>
      </c>
      <c r="K24" s="25"/>
      <c r="L24" s="23">
        <v>1200000000</v>
      </c>
      <c r="M24" s="21"/>
      <c r="N24" s="24">
        <v>378877200</v>
      </c>
      <c r="P24" s="24">
        <f>+L24-N24</f>
        <v>821122800</v>
      </c>
      <c r="Q24" s="21"/>
      <c r="R24" s="32"/>
      <c r="U24" s="20"/>
    </row>
    <row r="25" spans="1:21" s="17" customFormat="1" ht="12" customHeight="1" outlineLevel="1" x14ac:dyDescent="0.2">
      <c r="A25" s="17" t="s">
        <v>50</v>
      </c>
      <c r="B25" s="17" t="s">
        <v>48</v>
      </c>
      <c r="C25" s="8" t="s">
        <v>49</v>
      </c>
      <c r="D25" s="8" t="s">
        <v>55</v>
      </c>
      <c r="E25" s="23">
        <v>665394050.15999997</v>
      </c>
      <c r="F25" s="23"/>
      <c r="G25" s="23">
        <v>637014515</v>
      </c>
      <c r="H25" s="24"/>
      <c r="I25" s="24"/>
      <c r="J25" s="23">
        <f>+L25-G25</f>
        <v>0</v>
      </c>
      <c r="K25" s="25"/>
      <c r="L25" s="23">
        <v>637014515</v>
      </c>
      <c r="M25" s="21"/>
      <c r="N25" s="24">
        <v>0</v>
      </c>
      <c r="P25" s="24">
        <f>+L25-N25</f>
        <v>637014515</v>
      </c>
      <c r="Q25" s="21"/>
      <c r="R25" s="33"/>
      <c r="U25" s="20"/>
    </row>
    <row r="26" spans="1:21" s="17" customFormat="1" ht="12" customHeight="1" outlineLevel="1" x14ac:dyDescent="0.2">
      <c r="A26" s="17" t="s">
        <v>50</v>
      </c>
      <c r="B26" s="17" t="s">
        <v>48</v>
      </c>
      <c r="C26" s="8" t="s">
        <v>49</v>
      </c>
      <c r="D26" s="8" t="s">
        <v>55</v>
      </c>
      <c r="E26" s="23">
        <v>1020000000</v>
      </c>
      <c r="F26" s="23"/>
      <c r="G26" s="29">
        <v>1020000000</v>
      </c>
      <c r="H26" s="24"/>
      <c r="I26" s="24"/>
      <c r="J26" s="29">
        <f>+L26-G26</f>
        <v>0</v>
      </c>
      <c r="K26" s="25"/>
      <c r="L26" s="29">
        <v>1020000000</v>
      </c>
      <c r="M26" s="21"/>
      <c r="N26" s="30">
        <v>305696040</v>
      </c>
      <c r="P26" s="30">
        <f>+L26-N26</f>
        <v>714303960</v>
      </c>
      <c r="Q26" s="21"/>
      <c r="R26" s="32"/>
      <c r="U26" s="20"/>
    </row>
    <row r="27" spans="1:21" x14ac:dyDescent="0.2">
      <c r="C27" s="8"/>
      <c r="E27" s="60">
        <f>SUM(E23:E26)</f>
        <v>4285394050.1599998</v>
      </c>
      <c r="G27" s="60">
        <f>SUM(G23:G26)</f>
        <v>4257014515</v>
      </c>
      <c r="J27" s="60">
        <f>SUM(J23:J26)</f>
        <v>0</v>
      </c>
      <c r="L27" s="60">
        <f>SUM(L23:L26)</f>
        <v>4257014515</v>
      </c>
      <c r="N27" s="62">
        <f>SUM(N23:N26)</f>
        <v>1137901640</v>
      </c>
      <c r="P27" s="23">
        <f>SUM(P23:P26)</f>
        <v>3119112875</v>
      </c>
      <c r="R27" s="11"/>
      <c r="S27" s="11"/>
      <c r="T27" s="8"/>
      <c r="U27" s="20"/>
    </row>
    <row r="28" spans="1:21" ht="20.25" customHeight="1" x14ac:dyDescent="0.2">
      <c r="B28" s="71" t="s">
        <v>10</v>
      </c>
      <c r="C28" s="76"/>
      <c r="D28" s="75"/>
      <c r="E28" s="75"/>
      <c r="G28" s="75"/>
      <c r="J28" s="77"/>
      <c r="L28" s="75"/>
      <c r="R28" s="31"/>
    </row>
    <row r="29" spans="1:21" s="17" customFormat="1" outlineLevel="1" x14ac:dyDescent="0.2">
      <c r="C29" s="8" t="s">
        <v>31</v>
      </c>
      <c r="D29" s="8" t="s">
        <v>40</v>
      </c>
      <c r="E29" s="23">
        <v>1000000000</v>
      </c>
      <c r="F29" s="23"/>
      <c r="G29" s="23">
        <v>1000000000</v>
      </c>
      <c r="H29" s="24"/>
      <c r="I29" s="24"/>
      <c r="J29" s="23">
        <f>+L29-G29</f>
        <v>0</v>
      </c>
      <c r="K29" s="25"/>
      <c r="L29" s="23">
        <v>1000000000</v>
      </c>
      <c r="M29" s="21"/>
      <c r="N29" s="24"/>
      <c r="P29" s="24"/>
      <c r="Q29" s="21"/>
      <c r="R29" s="32"/>
      <c r="U29" s="20"/>
    </row>
    <row r="30" spans="1:21" s="17" customFormat="1" outlineLevel="1" x14ac:dyDescent="0.2">
      <c r="C30" s="8" t="s">
        <v>31</v>
      </c>
      <c r="D30" s="8"/>
      <c r="E30" s="23">
        <v>500000000</v>
      </c>
      <c r="F30" s="23"/>
      <c r="G30" s="23">
        <v>0</v>
      </c>
      <c r="H30" s="24"/>
      <c r="I30" s="24"/>
      <c r="J30" s="23">
        <f>+L30-G30</f>
        <v>500000000</v>
      </c>
      <c r="K30" s="25"/>
      <c r="L30" s="23">
        <v>500000000</v>
      </c>
      <c r="M30" s="21"/>
      <c r="N30" s="24"/>
      <c r="P30" s="24"/>
      <c r="Q30" s="21"/>
      <c r="R30" s="32"/>
      <c r="U30" s="20"/>
    </row>
    <row r="31" spans="1:21" s="17" customFormat="1" outlineLevel="1" x14ac:dyDescent="0.2">
      <c r="C31" s="8" t="s">
        <v>31</v>
      </c>
      <c r="D31" s="8"/>
      <c r="E31" s="23">
        <v>500000000</v>
      </c>
      <c r="F31" s="23"/>
      <c r="G31" s="23">
        <v>0</v>
      </c>
      <c r="H31" s="24"/>
      <c r="I31" s="24"/>
      <c r="J31" s="23">
        <f>+L31-G31</f>
        <v>500000000</v>
      </c>
      <c r="K31" s="25"/>
      <c r="L31" s="23">
        <v>500000000</v>
      </c>
      <c r="M31" s="21"/>
      <c r="N31" s="24"/>
      <c r="P31" s="24"/>
      <c r="Q31" s="21"/>
      <c r="R31" s="32"/>
      <c r="U31" s="20"/>
    </row>
    <row r="32" spans="1:21" s="8" customFormat="1" outlineLevel="1" x14ac:dyDescent="0.2">
      <c r="C32" s="8" t="s">
        <v>32</v>
      </c>
      <c r="D32" s="8" t="s">
        <v>42</v>
      </c>
      <c r="E32" s="23">
        <v>1000000000</v>
      </c>
      <c r="F32" s="23"/>
      <c r="G32" s="24">
        <v>0</v>
      </c>
      <c r="H32" s="24"/>
      <c r="I32" s="24"/>
      <c r="J32" s="23">
        <f>L32-E32</f>
        <v>-380000000</v>
      </c>
      <c r="K32" s="25"/>
      <c r="L32" s="24">
        <v>620000000</v>
      </c>
      <c r="M32" s="24"/>
      <c r="N32" s="24"/>
    </row>
    <row r="33" spans="1:23" s="8" customFormat="1" outlineLevel="1" x14ac:dyDescent="0.2">
      <c r="C33" s="8" t="s">
        <v>33</v>
      </c>
      <c r="D33" s="8" t="s">
        <v>33</v>
      </c>
      <c r="E33" s="30">
        <v>300000000</v>
      </c>
      <c r="F33" s="23"/>
      <c r="G33" s="30">
        <v>0</v>
      </c>
      <c r="H33" s="24"/>
      <c r="I33" s="24"/>
      <c r="J33" s="30">
        <v>0</v>
      </c>
      <c r="K33" s="25"/>
      <c r="L33" s="30">
        <v>0</v>
      </c>
      <c r="M33" s="24"/>
      <c r="N33" s="24"/>
    </row>
    <row r="34" spans="1:23" s="8" customFormat="1" ht="14.25" customHeight="1" x14ac:dyDescent="0.2">
      <c r="E34" s="59">
        <f>SUM(E29:E33)</f>
        <v>3300000000</v>
      </c>
      <c r="F34" s="23"/>
      <c r="G34" s="59">
        <f>SUM(G29:G33)</f>
        <v>1000000000</v>
      </c>
      <c r="H34" s="24"/>
      <c r="I34" s="24"/>
      <c r="J34" s="59">
        <f>SUM(J29:J33)</f>
        <v>620000000</v>
      </c>
      <c r="K34" s="25"/>
      <c r="L34" s="59">
        <f>SUM(L29:L33)</f>
        <v>2620000000</v>
      </c>
      <c r="M34" s="24"/>
      <c r="N34" s="24"/>
    </row>
    <row r="35" spans="1:23" s="8" customFormat="1" ht="15" customHeight="1" x14ac:dyDescent="0.25">
      <c r="B35" s="78" t="s">
        <v>12</v>
      </c>
      <c r="C35" s="76"/>
      <c r="D35" s="76"/>
      <c r="E35" s="79"/>
      <c r="F35" s="24"/>
      <c r="G35" s="80"/>
      <c r="H35" s="24"/>
      <c r="I35" s="24"/>
      <c r="J35" s="81"/>
      <c r="K35" s="24"/>
      <c r="L35" s="77"/>
      <c r="M35" s="36"/>
      <c r="R35" s="23"/>
      <c r="T35" s="28"/>
      <c r="U35" s="20"/>
      <c r="W35" s="37"/>
    </row>
    <row r="36" spans="1:23" s="8" customFormat="1" ht="5.25" customHeight="1" x14ac:dyDescent="0.2">
      <c r="B36" s="76"/>
      <c r="C36" s="76"/>
      <c r="D36" s="76"/>
      <c r="E36" s="82"/>
      <c r="F36" s="38"/>
      <c r="G36" s="83"/>
      <c r="H36" s="24"/>
      <c r="I36" s="24"/>
      <c r="J36" s="84"/>
      <c r="K36" s="24"/>
      <c r="L36" s="84"/>
      <c r="M36" s="41"/>
      <c r="W36" s="37"/>
    </row>
    <row r="37" spans="1:23" s="8" customFormat="1" x14ac:dyDescent="0.2">
      <c r="B37" s="8" t="s">
        <v>13</v>
      </c>
      <c r="C37" s="10"/>
      <c r="E37" s="24"/>
      <c r="F37" s="24"/>
      <c r="G37" s="34"/>
      <c r="H37" s="24"/>
      <c r="I37" s="24"/>
      <c r="J37" s="35"/>
      <c r="K37" s="24"/>
      <c r="L37" s="24"/>
      <c r="M37" s="36"/>
      <c r="R37" s="23"/>
      <c r="T37" s="1"/>
      <c r="U37" s="20"/>
      <c r="W37" s="37"/>
    </row>
    <row r="38" spans="1:23" s="8" customFormat="1" ht="6" customHeight="1" x14ac:dyDescent="0.2">
      <c r="B38" s="10"/>
      <c r="C38" s="10"/>
      <c r="E38" s="24"/>
      <c r="F38" s="24"/>
      <c r="G38" s="34"/>
      <c r="H38" s="24"/>
      <c r="I38" s="24"/>
      <c r="J38" s="35"/>
      <c r="K38" s="24"/>
      <c r="L38" s="24"/>
      <c r="M38" s="36"/>
      <c r="S38" s="3"/>
      <c r="W38" s="37"/>
    </row>
    <row r="39" spans="1:23" s="8" customFormat="1" x14ac:dyDescent="0.2">
      <c r="B39" s="10"/>
      <c r="C39" s="8" t="s">
        <v>14</v>
      </c>
      <c r="E39" s="24"/>
      <c r="F39" s="24"/>
      <c r="G39" s="34"/>
      <c r="H39" s="34"/>
      <c r="I39" s="34"/>
      <c r="J39" s="34"/>
      <c r="K39" s="34"/>
      <c r="L39" s="35"/>
      <c r="M39" s="36"/>
      <c r="R39" s="23"/>
      <c r="S39" s="11"/>
      <c r="U39" s="20"/>
      <c r="W39" s="37"/>
    </row>
    <row r="40" spans="1:23" s="8" customFormat="1" outlineLevel="1" x14ac:dyDescent="0.2">
      <c r="A40" s="43" t="s">
        <v>15</v>
      </c>
      <c r="B40" s="10"/>
      <c r="C40" s="8" t="s">
        <v>7</v>
      </c>
      <c r="D40" s="8" t="s">
        <v>43</v>
      </c>
      <c r="E40" s="24"/>
      <c r="F40" s="24"/>
      <c r="G40" s="23">
        <v>352115076.96000051</v>
      </c>
      <c r="H40" s="23"/>
      <c r="I40" s="23"/>
      <c r="J40" s="23">
        <f>+L40-G40</f>
        <v>-352115076.96000051</v>
      </c>
      <c r="K40" s="34"/>
      <c r="L40" s="42">
        <v>0</v>
      </c>
      <c r="M40" s="36"/>
      <c r="N40" s="24"/>
      <c r="P40" s="24"/>
      <c r="R40" s="24"/>
    </row>
    <row r="41" spans="1:23" s="8" customFormat="1" outlineLevel="1" x14ac:dyDescent="0.2">
      <c r="A41" s="43" t="s">
        <v>16</v>
      </c>
      <c r="B41" s="10"/>
      <c r="C41" s="8" t="s">
        <v>7</v>
      </c>
      <c r="D41" s="8" t="s">
        <v>33</v>
      </c>
      <c r="E41" s="24"/>
      <c r="F41" s="24"/>
      <c r="G41" s="23">
        <v>349447538.50000054</v>
      </c>
      <c r="H41" s="23"/>
      <c r="I41" s="23"/>
      <c r="J41" s="23">
        <f>+L41-G41</f>
        <v>-349447538.50000054</v>
      </c>
      <c r="K41" s="34"/>
      <c r="L41" s="42">
        <v>0</v>
      </c>
      <c r="M41" s="36"/>
      <c r="N41" s="45"/>
      <c r="R41" s="24"/>
      <c r="S41" s="11"/>
    </row>
    <row r="42" spans="1:23" s="8" customFormat="1" ht="6" customHeight="1" outlineLevel="1" x14ac:dyDescent="0.2">
      <c r="B42" s="10"/>
      <c r="C42" s="46"/>
      <c r="E42" s="24"/>
      <c r="F42" s="24"/>
      <c r="G42" s="29"/>
      <c r="H42" s="24"/>
      <c r="I42" s="24"/>
      <c r="J42" s="44"/>
      <c r="K42" s="24"/>
      <c r="L42" s="30"/>
      <c r="M42" s="36"/>
      <c r="N42" s="45"/>
      <c r="S42" s="11"/>
    </row>
    <row r="43" spans="1:23" s="8" customFormat="1" x14ac:dyDescent="0.2">
      <c r="B43" s="10"/>
      <c r="C43" s="46"/>
      <c r="D43" s="47"/>
      <c r="E43" s="24"/>
      <c r="F43" s="24"/>
      <c r="G43" s="60">
        <f>SUM(G40:G41)</f>
        <v>701562615.46000099</v>
      </c>
      <c r="H43" s="24"/>
      <c r="I43" s="24"/>
      <c r="J43" s="60">
        <f>SUM(J40:J41)</f>
        <v>-701562615.46000099</v>
      </c>
      <c r="K43" s="24"/>
      <c r="L43" s="60">
        <f>SUM(L40:L41)</f>
        <v>0</v>
      </c>
      <c r="M43" s="36"/>
      <c r="N43" s="45"/>
      <c r="R43" s="24"/>
      <c r="S43" s="11"/>
    </row>
    <row r="44" spans="1:23" s="8" customFormat="1" x14ac:dyDescent="0.2">
      <c r="B44" s="10"/>
      <c r="C44" s="46"/>
      <c r="D44" s="47"/>
      <c r="E44" s="24"/>
      <c r="F44" s="24"/>
      <c r="G44" s="23"/>
      <c r="H44" s="24"/>
      <c r="I44" s="24"/>
      <c r="J44" s="23"/>
      <c r="K44" s="24"/>
      <c r="L44" s="23"/>
      <c r="M44" s="36"/>
      <c r="N44" s="45"/>
      <c r="R44" s="24"/>
      <c r="S44" s="11"/>
    </row>
    <row r="45" spans="1:23" s="8" customFormat="1" x14ac:dyDescent="0.2">
      <c r="B45" s="10"/>
      <c r="C45" s="46"/>
      <c r="D45" s="47"/>
      <c r="E45" s="24"/>
      <c r="F45" s="24"/>
      <c r="G45" s="23"/>
      <c r="H45" s="24"/>
      <c r="I45" s="24"/>
      <c r="J45" s="23"/>
      <c r="K45" s="24"/>
      <c r="L45" s="23"/>
      <c r="M45" s="36"/>
      <c r="N45" s="45"/>
      <c r="R45" s="24"/>
      <c r="S45" s="11"/>
    </row>
    <row r="46" spans="1:23" s="64" customFormat="1" ht="15" customHeight="1" x14ac:dyDescent="0.2">
      <c r="A46" s="127" t="s">
        <v>48</v>
      </c>
      <c r="B46" s="128"/>
      <c r="C46" s="63" t="s">
        <v>51</v>
      </c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R46" s="65"/>
    </row>
    <row r="47" spans="1:23" s="64" customFormat="1" ht="15" customHeight="1" x14ac:dyDescent="0.2">
      <c r="A47" s="129" t="s">
        <v>50</v>
      </c>
      <c r="B47" s="130"/>
      <c r="C47" s="64" t="s">
        <v>54</v>
      </c>
      <c r="E47" s="66"/>
      <c r="I47" s="70" t="s">
        <v>77</v>
      </c>
      <c r="N47" s="66"/>
      <c r="P47" s="67"/>
      <c r="R47" s="67"/>
    </row>
    <row r="48" spans="1:23" s="64" customFormat="1" ht="15" customHeight="1" x14ac:dyDescent="0.2">
      <c r="A48" s="129" t="s">
        <v>52</v>
      </c>
      <c r="B48" s="129"/>
      <c r="C48" s="64" t="s">
        <v>53</v>
      </c>
      <c r="E48" s="68"/>
      <c r="F48" s="68"/>
      <c r="N48" s="69"/>
    </row>
    <row r="49" spans="1:19" ht="15" x14ac:dyDescent="0.25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R49" s="1"/>
      <c r="S49" s="1"/>
    </row>
    <row r="50" spans="1:19" x14ac:dyDescent="0.2">
      <c r="J50" s="53"/>
      <c r="K50" s="53"/>
      <c r="L50" s="53"/>
      <c r="M50" s="53"/>
      <c r="N50" s="53"/>
    </row>
    <row r="51" spans="1:19" x14ac:dyDescent="0.2">
      <c r="J51" s="53"/>
      <c r="K51" s="53"/>
      <c r="L51" s="53"/>
      <c r="M51" s="53"/>
      <c r="N51" s="53"/>
    </row>
    <row r="52" spans="1:19" x14ac:dyDescent="0.2">
      <c r="J52" s="53"/>
      <c r="K52" s="53"/>
      <c r="L52" s="53"/>
      <c r="M52" s="53"/>
      <c r="N52" s="53"/>
    </row>
    <row r="53" spans="1:19" x14ac:dyDescent="0.2">
      <c r="J53" s="53"/>
      <c r="K53" s="53"/>
      <c r="L53" s="53"/>
      <c r="M53" s="53"/>
      <c r="N53" s="53"/>
    </row>
    <row r="54" spans="1:19" x14ac:dyDescent="0.2">
      <c r="N54" s="54"/>
    </row>
  </sheetData>
  <mergeCells count="13">
    <mergeCell ref="A1:Q1"/>
    <mergeCell ref="A2:Q2"/>
    <mergeCell ref="A3:Q3"/>
    <mergeCell ref="A4:Q4"/>
    <mergeCell ref="E8:E9"/>
    <mergeCell ref="G8:G9"/>
    <mergeCell ref="J8:J9"/>
    <mergeCell ref="L8:L9"/>
    <mergeCell ref="N20:N21"/>
    <mergeCell ref="P20:P21"/>
    <mergeCell ref="A46:B46"/>
    <mergeCell ref="A47:B47"/>
    <mergeCell ref="A48:B48"/>
  </mergeCells>
  <printOptions horizontalCentered="1"/>
  <pageMargins left="0.70866141732283472" right="0.70866141732283472" top="0.74803149606299213" bottom="0.74803149606299213" header="0.31496062992125984" footer="0.31496062992125984"/>
  <pageSetup scale="3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tabColor theme="1" tint="0.499984740745262"/>
    <pageSetUpPr fitToPage="1"/>
  </sheetPr>
  <dimension ref="A1:W56"/>
  <sheetViews>
    <sheetView showGridLines="0" topLeftCell="A5" zoomScale="80" zoomScaleNormal="80" workbookViewId="0">
      <selection activeCell="G15" sqref="G15:G21"/>
    </sheetView>
  </sheetViews>
  <sheetFormatPr baseColWidth="10" defaultColWidth="11.42578125" defaultRowHeight="12.75" outlineLevelRow="1" x14ac:dyDescent="0.2"/>
  <cols>
    <col min="1" max="1" width="3.28515625" style="1" customWidth="1"/>
    <col min="2" max="2" width="2.7109375" style="1" customWidth="1"/>
    <col min="3" max="3" width="15.7109375" style="1" customWidth="1"/>
    <col min="4" max="4" width="13.85546875" style="1" bestFit="1" customWidth="1"/>
    <col min="5" max="5" width="15.7109375" style="1" customWidth="1"/>
    <col min="6" max="6" width="1.28515625" style="1" customWidth="1"/>
    <col min="7" max="7" width="17.7109375" style="1" customWidth="1"/>
    <col min="8" max="9" width="2.42578125" style="1" customWidth="1"/>
    <col min="10" max="10" width="18.85546875" style="1" customWidth="1"/>
    <col min="11" max="11" width="2.42578125" style="1" customWidth="1"/>
    <col min="12" max="12" width="19.140625" style="1" customWidth="1"/>
    <col min="13" max="13" width="1.7109375" style="1" customWidth="1"/>
    <col min="14" max="14" width="19" style="1" customWidth="1"/>
    <col min="15" max="15" width="4.42578125" style="1" customWidth="1"/>
    <col min="16" max="17" width="18.7109375" style="1" customWidth="1"/>
    <col min="18" max="18" width="17.5703125" style="3" bestFit="1" customWidth="1"/>
    <col min="19" max="19" width="16.5703125" style="3" bestFit="1" customWidth="1"/>
    <col min="20" max="20" width="16" style="1" bestFit="1" customWidth="1"/>
    <col min="21" max="21" width="18.7109375" style="1" customWidth="1"/>
    <col min="22" max="16384" width="11.42578125" style="1"/>
  </cols>
  <sheetData>
    <row r="1" spans="1:21" ht="26.25" x14ac:dyDescent="0.4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</row>
    <row r="2" spans="1:21" ht="21" x14ac:dyDescent="0.35">
      <c r="A2" s="121" t="s">
        <v>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</row>
    <row r="3" spans="1:21" ht="15.75" x14ac:dyDescent="0.25">
      <c r="A3" s="122" t="s">
        <v>79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</row>
    <row r="4" spans="1:21" ht="15.75" customHeight="1" x14ac:dyDescent="0.2">
      <c r="A4" s="123" t="s">
        <v>2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7"/>
      <c r="S4" s="7"/>
    </row>
    <row r="5" spans="1:21" s="8" customFormat="1" ht="6" customHeight="1" thickBot="1" x14ac:dyDescent="0.25">
      <c r="C5" s="9"/>
      <c r="I5" s="10"/>
      <c r="J5" s="10"/>
      <c r="K5" s="10"/>
      <c r="L5" s="10"/>
      <c r="M5" s="10"/>
      <c r="N5" s="10"/>
      <c r="R5" s="11"/>
      <c r="S5" s="11"/>
    </row>
    <row r="6" spans="1:21" s="8" customFormat="1" ht="18" customHeight="1" thickBot="1" x14ac:dyDescent="0.25">
      <c r="B6" s="55"/>
      <c r="C6" s="55"/>
      <c r="D6" s="55"/>
      <c r="E6" s="55"/>
      <c r="F6" s="55"/>
      <c r="G6" s="56"/>
      <c r="H6" s="56"/>
      <c r="I6" s="57"/>
      <c r="J6" s="56" t="s">
        <v>3</v>
      </c>
      <c r="K6" s="56"/>
      <c r="L6" s="56"/>
      <c r="M6" s="56"/>
      <c r="N6" s="55"/>
      <c r="O6" s="55"/>
      <c r="P6" s="55"/>
      <c r="Q6" s="55"/>
      <c r="S6" s="11"/>
    </row>
    <row r="7" spans="1:21" s="8" customFormat="1" ht="10.5" customHeight="1" x14ac:dyDescent="0.2">
      <c r="C7" s="10"/>
      <c r="D7" s="10"/>
      <c r="E7" s="12"/>
      <c r="F7" s="12"/>
      <c r="G7" s="12"/>
      <c r="H7" s="12"/>
      <c r="I7" s="12"/>
      <c r="J7" s="12"/>
      <c r="K7" s="12"/>
      <c r="L7" s="12"/>
      <c r="M7" s="12"/>
      <c r="Q7" s="12"/>
      <c r="R7" s="11"/>
      <c r="S7" s="11"/>
    </row>
    <row r="8" spans="1:21" s="8" customFormat="1" x14ac:dyDescent="0.2">
      <c r="E8" s="125" t="s">
        <v>4</v>
      </c>
      <c r="F8" s="13"/>
      <c r="G8" s="116" t="s">
        <v>22</v>
      </c>
      <c r="H8" s="14"/>
      <c r="I8" s="15"/>
      <c r="J8" s="125" t="s">
        <v>5</v>
      </c>
      <c r="L8" s="116" t="s">
        <v>80</v>
      </c>
      <c r="Q8" s="16"/>
      <c r="R8" s="11"/>
      <c r="S8" s="11"/>
    </row>
    <row r="9" spans="1:21" s="17" customFormat="1" x14ac:dyDescent="0.2">
      <c r="C9" s="13"/>
      <c r="E9" s="126"/>
      <c r="F9" s="13"/>
      <c r="G9" s="117"/>
      <c r="H9" s="18"/>
      <c r="J9" s="126"/>
      <c r="L9" s="117"/>
      <c r="M9" s="16"/>
      <c r="Q9" s="16"/>
      <c r="R9" s="11"/>
      <c r="S9" s="19"/>
      <c r="U9" s="20"/>
    </row>
    <row r="10" spans="1:21" s="17" customFormat="1" ht="20.25" customHeight="1" x14ac:dyDescent="0.25">
      <c r="B10" s="71" t="s">
        <v>6</v>
      </c>
      <c r="C10" s="72"/>
      <c r="D10" s="73"/>
      <c r="E10" s="72"/>
      <c r="F10" s="13"/>
      <c r="G10" s="74"/>
      <c r="J10" s="72"/>
      <c r="L10" s="74"/>
      <c r="M10" s="21"/>
      <c r="N10" s="21"/>
      <c r="P10" s="21"/>
      <c r="Q10" s="16"/>
      <c r="U10" s="20"/>
    </row>
    <row r="11" spans="1:21" s="17" customFormat="1" ht="12" customHeight="1" outlineLevel="1" x14ac:dyDescent="0.2">
      <c r="C11" s="8" t="s">
        <v>7</v>
      </c>
      <c r="D11" s="8" t="s">
        <v>38</v>
      </c>
      <c r="E11" s="23">
        <v>1160000000</v>
      </c>
      <c r="F11" s="23"/>
      <c r="G11" s="24">
        <v>992421897.99999964</v>
      </c>
      <c r="H11" s="24"/>
      <c r="I11" s="24"/>
      <c r="J11" s="23">
        <f t="shared" ref="J11:J19" si="0">+L11-G11</f>
        <v>-7257450.6799997091</v>
      </c>
      <c r="K11" s="25"/>
      <c r="L11" s="24">
        <v>985164447.31999993</v>
      </c>
      <c r="M11" s="21"/>
      <c r="N11" s="91">
        <v>0.56979999999999997</v>
      </c>
      <c r="P11" s="24"/>
      <c r="Q11" s="21"/>
      <c r="R11" s="27"/>
      <c r="U11" s="20"/>
    </row>
    <row r="12" spans="1:21" s="8" customFormat="1" ht="12.75" customHeight="1" outlineLevel="1" x14ac:dyDescent="0.2">
      <c r="C12" s="8" t="s">
        <v>7</v>
      </c>
      <c r="D12" s="8" t="s">
        <v>38</v>
      </c>
      <c r="E12" s="23">
        <v>5000000000</v>
      </c>
      <c r="F12" s="23"/>
      <c r="G12" s="24">
        <v>4703229724.46</v>
      </c>
      <c r="H12" s="24"/>
      <c r="I12" s="24"/>
      <c r="J12" s="23">
        <f t="shared" si="0"/>
        <v>-34394099.759999275</v>
      </c>
      <c r="K12" s="25"/>
      <c r="L12" s="24">
        <v>4668835624.7000008</v>
      </c>
      <c r="M12" s="24"/>
      <c r="N12" s="58"/>
      <c r="O12" s="1"/>
      <c r="Q12" s="24"/>
    </row>
    <row r="13" spans="1:21" s="8" customFormat="1" outlineLevel="1" x14ac:dyDescent="0.2">
      <c r="C13" s="8" t="s">
        <v>7</v>
      </c>
      <c r="D13" s="8" t="s">
        <v>39</v>
      </c>
      <c r="E13" s="23">
        <v>1781065000</v>
      </c>
      <c r="F13" s="23"/>
      <c r="G13" s="24">
        <v>1701311462.3400002</v>
      </c>
      <c r="H13" s="24"/>
      <c r="I13" s="24"/>
      <c r="J13" s="23">
        <f t="shared" si="0"/>
        <v>-11805610.910000086</v>
      </c>
      <c r="K13" s="25"/>
      <c r="L13" s="24">
        <v>1689505851.4300001</v>
      </c>
      <c r="M13" s="24"/>
      <c r="Q13" s="24"/>
      <c r="R13" s="11"/>
      <c r="S13" s="11"/>
      <c r="T13" s="11"/>
      <c r="U13" s="20"/>
    </row>
    <row r="14" spans="1:21" s="8" customFormat="1" outlineLevel="1" x14ac:dyDescent="0.2">
      <c r="C14" s="8" t="s">
        <v>7</v>
      </c>
      <c r="D14" s="8" t="s">
        <v>39</v>
      </c>
      <c r="E14" s="23">
        <v>2117321428.5699999</v>
      </c>
      <c r="F14" s="23"/>
      <c r="G14" s="24">
        <v>2010985265.7900002</v>
      </c>
      <c r="H14" s="24"/>
      <c r="I14" s="24"/>
      <c r="J14" s="23">
        <f t="shared" si="0"/>
        <v>-13954475.760000229</v>
      </c>
      <c r="K14" s="25"/>
      <c r="L14" s="24">
        <v>1997030790.03</v>
      </c>
      <c r="M14" s="24"/>
      <c r="Q14" s="24"/>
      <c r="R14" s="11"/>
      <c r="S14" s="11"/>
      <c r="T14" s="19"/>
      <c r="U14" s="20"/>
    </row>
    <row r="15" spans="1:21" s="8" customFormat="1" outlineLevel="1" x14ac:dyDescent="0.2">
      <c r="C15" s="8" t="s">
        <v>7</v>
      </c>
      <c r="D15" s="8" t="s">
        <v>39</v>
      </c>
      <c r="E15" s="23">
        <v>1380000000</v>
      </c>
      <c r="G15" s="24">
        <v>1368096249.8700001</v>
      </c>
      <c r="J15" s="23">
        <f t="shared" si="0"/>
        <v>-9493389.2800002098</v>
      </c>
      <c r="L15" s="24">
        <v>1358602860.5899999</v>
      </c>
      <c r="M15" s="24"/>
      <c r="N15" s="26"/>
      <c r="Q15" s="24"/>
      <c r="R15" s="19"/>
      <c r="S15" s="19"/>
      <c r="T15" s="19"/>
      <c r="U15" s="20"/>
    </row>
    <row r="16" spans="1:21" s="8" customFormat="1" outlineLevel="1" x14ac:dyDescent="0.2">
      <c r="C16" s="8" t="s">
        <v>7</v>
      </c>
      <c r="D16" s="8" t="s">
        <v>40</v>
      </c>
      <c r="E16" s="23">
        <v>4500000000</v>
      </c>
      <c r="G16" s="24">
        <v>4461183423.5300007</v>
      </c>
      <c r="J16" s="23">
        <f t="shared" si="0"/>
        <v>-30956704.160000801</v>
      </c>
      <c r="L16" s="24">
        <v>4430226719.3699999</v>
      </c>
      <c r="M16" s="24"/>
      <c r="P16" s="24"/>
      <c r="R16" s="19"/>
      <c r="S16" s="19"/>
      <c r="T16" s="17"/>
      <c r="U16" s="20"/>
    </row>
    <row r="17" spans="1:21" outlineLevel="1" x14ac:dyDescent="0.2">
      <c r="C17" s="8" t="s">
        <v>7</v>
      </c>
      <c r="D17" s="1" t="s">
        <v>41</v>
      </c>
      <c r="E17" s="23">
        <v>1400000000</v>
      </c>
      <c r="G17" s="24">
        <v>1380222328.6799998</v>
      </c>
      <c r="J17" s="23">
        <f t="shared" si="0"/>
        <v>-15772939.689999819</v>
      </c>
      <c r="L17" s="24">
        <v>1364449388.99</v>
      </c>
      <c r="N17" s="26"/>
      <c r="P17" s="24"/>
      <c r="R17" s="11"/>
      <c r="S17" s="11"/>
      <c r="T17" s="28"/>
      <c r="U17" s="20"/>
    </row>
    <row r="18" spans="1:21" outlineLevel="1" x14ac:dyDescent="0.2">
      <c r="C18" s="8" t="s">
        <v>7</v>
      </c>
      <c r="D18" s="1" t="s">
        <v>42</v>
      </c>
      <c r="E18" s="23">
        <v>1995143736.0699999</v>
      </c>
      <c r="G18" s="24">
        <v>1993920044.8899999</v>
      </c>
      <c r="J18" s="23">
        <f t="shared" si="0"/>
        <v>-11754469.880000114</v>
      </c>
      <c r="L18" s="24">
        <v>1982165575.0099998</v>
      </c>
      <c r="N18" s="26"/>
      <c r="P18" s="24"/>
      <c r="R18" s="11"/>
      <c r="S18" s="11"/>
      <c r="T18" s="28"/>
      <c r="U18" s="20"/>
    </row>
    <row r="19" spans="1:21" ht="15" customHeight="1" outlineLevel="1" x14ac:dyDescent="0.2">
      <c r="C19" s="8" t="s">
        <v>7</v>
      </c>
      <c r="D19" s="1" t="s">
        <v>43</v>
      </c>
      <c r="E19" s="23">
        <v>1000000000</v>
      </c>
      <c r="G19" s="30">
        <v>999386665.14999998</v>
      </c>
      <c r="J19" s="29">
        <f t="shared" si="0"/>
        <v>-5891540.3700002432</v>
      </c>
      <c r="L19" s="30">
        <v>993495124.77999973</v>
      </c>
      <c r="R19" s="26"/>
      <c r="S19" s="26"/>
      <c r="T19" s="28"/>
      <c r="U19" s="20"/>
    </row>
    <row r="20" spans="1:21" ht="18.600000000000001" customHeight="1" x14ac:dyDescent="0.2">
      <c r="C20" s="8"/>
      <c r="E20" s="60">
        <f>SUM(E11:E19)</f>
        <v>20333530164.639999</v>
      </c>
      <c r="G20" s="60">
        <f>SUM(G11:G19)</f>
        <v>19610757062.710003</v>
      </c>
      <c r="J20" s="60">
        <f>SUM(J11:J19)</f>
        <v>-141280680.49000049</v>
      </c>
      <c r="L20" s="60">
        <f>SUM(L11:L19)</f>
        <v>19469476382.220001</v>
      </c>
      <c r="N20" s="116" t="s">
        <v>81</v>
      </c>
      <c r="P20" s="116" t="s">
        <v>82</v>
      </c>
      <c r="R20" s="11"/>
      <c r="S20" s="11"/>
      <c r="T20" s="8"/>
      <c r="U20" s="20"/>
    </row>
    <row r="21" spans="1:21" ht="20.25" customHeight="1" x14ac:dyDescent="0.2">
      <c r="B21" s="71" t="s">
        <v>8</v>
      </c>
      <c r="C21" s="76"/>
      <c r="D21" s="75"/>
      <c r="E21" s="77"/>
      <c r="G21" s="77"/>
      <c r="J21" s="77"/>
      <c r="L21" s="77"/>
      <c r="N21" s="117"/>
      <c r="P21" s="117"/>
      <c r="R21" s="11"/>
      <c r="S21" s="11"/>
      <c r="T21" s="8"/>
      <c r="U21" s="20"/>
    </row>
    <row r="22" spans="1:21" ht="6" customHeight="1" x14ac:dyDescent="0.2">
      <c r="C22" s="8"/>
      <c r="E22" s="23"/>
      <c r="G22" s="23"/>
      <c r="J22" s="23"/>
      <c r="L22" s="23"/>
      <c r="R22" s="11"/>
      <c r="S22" s="11"/>
      <c r="T22" s="8"/>
      <c r="U22" s="20"/>
    </row>
    <row r="23" spans="1:21" s="17" customFormat="1" ht="12" customHeight="1" outlineLevel="1" x14ac:dyDescent="0.2">
      <c r="A23" s="17" t="s">
        <v>50</v>
      </c>
      <c r="B23" s="17" t="s">
        <v>48</v>
      </c>
      <c r="C23" s="8" t="s">
        <v>49</v>
      </c>
      <c r="D23" s="8" t="s">
        <v>55</v>
      </c>
      <c r="E23" s="23">
        <v>1400000000</v>
      </c>
      <c r="F23" s="23"/>
      <c r="G23" s="23">
        <v>1400000000</v>
      </c>
      <c r="H23" s="24"/>
      <c r="I23" s="24"/>
      <c r="J23" s="23">
        <f>+L23-G23</f>
        <v>0</v>
      </c>
      <c r="K23" s="25"/>
      <c r="L23" s="23">
        <v>1400000000</v>
      </c>
      <c r="M23" s="21"/>
      <c r="N23" s="24">
        <v>441702800</v>
      </c>
      <c r="P23" s="24">
        <f>+L23-N23</f>
        <v>958297200</v>
      </c>
      <c r="Q23" s="21"/>
      <c r="R23" s="32"/>
      <c r="U23" s="20"/>
    </row>
    <row r="24" spans="1:21" s="17" customFormat="1" ht="12" customHeight="1" outlineLevel="1" x14ac:dyDescent="0.2">
      <c r="A24" s="17" t="s">
        <v>50</v>
      </c>
      <c r="B24" s="17" t="s">
        <v>48</v>
      </c>
      <c r="C24" s="8" t="s">
        <v>49</v>
      </c>
      <c r="D24" s="8" t="s">
        <v>55</v>
      </c>
      <c r="E24" s="23">
        <v>1200000000</v>
      </c>
      <c r="F24" s="23"/>
      <c r="G24" s="23">
        <v>1200000000</v>
      </c>
      <c r="H24" s="24"/>
      <c r="I24" s="24"/>
      <c r="J24" s="23">
        <f>+L24-G24</f>
        <v>0</v>
      </c>
      <c r="K24" s="25"/>
      <c r="L24" s="23">
        <v>1200000000</v>
      </c>
      <c r="M24" s="21"/>
      <c r="N24" s="24">
        <v>368749200</v>
      </c>
      <c r="P24" s="24">
        <f>+L24-N24</f>
        <v>831250800</v>
      </c>
      <c r="Q24" s="21"/>
      <c r="R24" s="32"/>
      <c r="U24" s="20"/>
    </row>
    <row r="25" spans="1:21" s="17" customFormat="1" ht="12" customHeight="1" outlineLevel="1" x14ac:dyDescent="0.2">
      <c r="A25" s="17" t="s">
        <v>50</v>
      </c>
      <c r="B25" s="17" t="s">
        <v>48</v>
      </c>
      <c r="C25" s="8" t="s">
        <v>49</v>
      </c>
      <c r="D25" s="8" t="s">
        <v>55</v>
      </c>
      <c r="E25" s="23">
        <v>665394050.15999997</v>
      </c>
      <c r="F25" s="23"/>
      <c r="G25" s="23">
        <v>637014515</v>
      </c>
      <c r="H25" s="24"/>
      <c r="I25" s="24"/>
      <c r="J25" s="23">
        <f>+L25-G25</f>
        <v>0</v>
      </c>
      <c r="K25" s="25"/>
      <c r="L25" s="23">
        <v>637014515</v>
      </c>
      <c r="M25" s="21"/>
      <c r="N25" s="24">
        <v>0</v>
      </c>
      <c r="P25" s="24">
        <f>+L25-N25</f>
        <v>637014515</v>
      </c>
      <c r="Q25" s="21"/>
      <c r="R25" s="33"/>
      <c r="U25" s="20"/>
    </row>
    <row r="26" spans="1:21" s="17" customFormat="1" ht="12" customHeight="1" outlineLevel="1" x14ac:dyDescent="0.2">
      <c r="A26" s="17" t="s">
        <v>50</v>
      </c>
      <c r="B26" s="17" t="s">
        <v>48</v>
      </c>
      <c r="C26" s="8" t="s">
        <v>49</v>
      </c>
      <c r="D26" s="8" t="s">
        <v>55</v>
      </c>
      <c r="E26" s="23">
        <v>1020000000</v>
      </c>
      <c r="F26" s="23"/>
      <c r="G26" s="29">
        <v>1020000000</v>
      </c>
      <c r="H26" s="24"/>
      <c r="I26" s="24"/>
      <c r="J26" s="29">
        <f>+L26-G26</f>
        <v>0</v>
      </c>
      <c r="K26" s="25"/>
      <c r="L26" s="29">
        <v>1020000000</v>
      </c>
      <c r="M26" s="21"/>
      <c r="N26" s="30">
        <v>296862840</v>
      </c>
      <c r="P26" s="30">
        <f>+L26-N26</f>
        <v>723137160</v>
      </c>
      <c r="Q26" s="21"/>
      <c r="R26" s="32"/>
      <c r="U26" s="20"/>
    </row>
    <row r="27" spans="1:21" x14ac:dyDescent="0.2">
      <c r="C27" s="8"/>
      <c r="E27" s="60">
        <f>SUM(E23:E26)</f>
        <v>4285394050.1599998</v>
      </c>
      <c r="G27" s="60">
        <f>SUM(G23:G26)</f>
        <v>4257014515</v>
      </c>
      <c r="J27" s="60">
        <f>SUM(J23:J26)</f>
        <v>0</v>
      </c>
      <c r="L27" s="60">
        <f>SUM(L23:L26)</f>
        <v>4257014515</v>
      </c>
      <c r="N27" s="62">
        <f>SUM(N23:N26)</f>
        <v>1107314840</v>
      </c>
      <c r="P27" s="23">
        <f>SUM(P23:P26)</f>
        <v>3149699675</v>
      </c>
      <c r="R27" s="11"/>
      <c r="S27" s="11"/>
      <c r="T27" s="8"/>
      <c r="U27" s="20"/>
    </row>
    <row r="28" spans="1:21" ht="20.25" customHeight="1" x14ac:dyDescent="0.2">
      <c r="B28" s="71" t="s">
        <v>10</v>
      </c>
      <c r="C28" s="76"/>
      <c r="D28" s="75"/>
      <c r="E28" s="75"/>
      <c r="G28" s="75"/>
      <c r="J28" s="77"/>
      <c r="L28" s="75"/>
      <c r="R28" s="31"/>
    </row>
    <row r="29" spans="1:21" s="17" customFormat="1" outlineLevel="1" x14ac:dyDescent="0.2">
      <c r="C29" s="8" t="s">
        <v>31</v>
      </c>
      <c r="D29" s="8" t="s">
        <v>40</v>
      </c>
      <c r="E29" s="23">
        <v>1000000000</v>
      </c>
      <c r="F29" s="23"/>
      <c r="G29" s="23">
        <v>1000000000</v>
      </c>
      <c r="H29" s="24"/>
      <c r="I29" s="24"/>
      <c r="J29" s="23">
        <f>+L29-G29</f>
        <v>0</v>
      </c>
      <c r="K29" s="25"/>
      <c r="L29" s="23">
        <v>1000000000</v>
      </c>
      <c r="M29" s="21"/>
      <c r="N29" s="24"/>
      <c r="P29" s="24"/>
      <c r="Q29" s="21"/>
      <c r="R29" s="32"/>
      <c r="U29" s="20"/>
    </row>
    <row r="30" spans="1:21" s="17" customFormat="1" outlineLevel="1" x14ac:dyDescent="0.2">
      <c r="C30" s="8" t="s">
        <v>31</v>
      </c>
      <c r="D30" s="8" t="s">
        <v>40</v>
      </c>
      <c r="E30" s="23">
        <v>500000000</v>
      </c>
      <c r="F30" s="23"/>
      <c r="G30" s="23">
        <v>0</v>
      </c>
      <c r="H30" s="24"/>
      <c r="I30" s="24"/>
      <c r="J30" s="23">
        <v>0</v>
      </c>
      <c r="K30" s="25"/>
      <c r="L30" s="23">
        <v>500000000</v>
      </c>
      <c r="M30" s="21"/>
      <c r="N30" s="24"/>
      <c r="P30" s="24"/>
      <c r="Q30" s="21"/>
      <c r="R30" s="32"/>
      <c r="U30" s="20"/>
    </row>
    <row r="31" spans="1:21" s="17" customFormat="1" outlineLevel="1" x14ac:dyDescent="0.2">
      <c r="C31" s="8" t="s">
        <v>31</v>
      </c>
      <c r="D31" s="8" t="s">
        <v>40</v>
      </c>
      <c r="E31" s="23">
        <v>500000000</v>
      </c>
      <c r="F31" s="23"/>
      <c r="G31" s="23">
        <v>0</v>
      </c>
      <c r="H31" s="24"/>
      <c r="I31" s="24"/>
      <c r="J31" s="23">
        <f>+L31-E31</f>
        <v>-150000000</v>
      </c>
      <c r="K31" s="25"/>
      <c r="L31" s="23">
        <v>350000000</v>
      </c>
      <c r="M31" s="21"/>
      <c r="N31" s="24"/>
      <c r="P31" s="24"/>
      <c r="Q31" s="21"/>
      <c r="R31" s="32"/>
      <c r="U31" s="20"/>
    </row>
    <row r="32" spans="1:21" s="17" customFormat="1" outlineLevel="1" x14ac:dyDescent="0.2">
      <c r="C32" s="8" t="s">
        <v>31</v>
      </c>
      <c r="D32" s="8" t="s">
        <v>40</v>
      </c>
      <c r="E32" s="23">
        <v>1000000000</v>
      </c>
      <c r="F32" s="23"/>
      <c r="G32" s="23">
        <v>0</v>
      </c>
      <c r="H32" s="24"/>
      <c r="I32" s="24"/>
      <c r="J32" s="23">
        <v>1000000000</v>
      </c>
      <c r="K32" s="25"/>
      <c r="L32" s="23">
        <v>1000000000</v>
      </c>
      <c r="M32" s="21"/>
      <c r="N32" s="24"/>
      <c r="P32" s="24"/>
      <c r="Q32" s="21"/>
      <c r="R32" s="32"/>
      <c r="U32" s="20"/>
    </row>
    <row r="33" spans="1:23" s="8" customFormat="1" outlineLevel="1" x14ac:dyDescent="0.2">
      <c r="C33" s="8" t="s">
        <v>32</v>
      </c>
      <c r="D33" s="8" t="s">
        <v>42</v>
      </c>
      <c r="E33" s="23">
        <v>1000000000</v>
      </c>
      <c r="F33" s="23"/>
      <c r="G33" s="24">
        <v>0</v>
      </c>
      <c r="H33" s="24"/>
      <c r="I33" s="24"/>
      <c r="J33" s="23">
        <f>L33-E33</f>
        <v>-535000000</v>
      </c>
      <c r="K33" s="25"/>
      <c r="L33" s="24">
        <v>465000000</v>
      </c>
      <c r="M33" s="24"/>
      <c r="N33" s="24"/>
    </row>
    <row r="34" spans="1:23" s="8" customFormat="1" outlineLevel="1" x14ac:dyDescent="0.2">
      <c r="C34" s="8" t="s">
        <v>33</v>
      </c>
      <c r="D34" s="8" t="s">
        <v>33</v>
      </c>
      <c r="E34" s="24">
        <v>300000000</v>
      </c>
      <c r="F34" s="23"/>
      <c r="G34" s="24">
        <v>0</v>
      </c>
      <c r="H34" s="24"/>
      <c r="I34" s="24"/>
      <c r="J34" s="24">
        <v>0</v>
      </c>
      <c r="K34" s="25"/>
      <c r="L34" s="24">
        <v>0</v>
      </c>
      <c r="M34" s="24"/>
      <c r="N34" s="24"/>
    </row>
    <row r="35" spans="1:23" s="8" customFormat="1" outlineLevel="1" x14ac:dyDescent="0.2">
      <c r="C35" s="8" t="s">
        <v>83</v>
      </c>
      <c r="E35" s="24">
        <v>500000000</v>
      </c>
      <c r="F35" s="23"/>
      <c r="G35" s="24"/>
      <c r="H35" s="24"/>
      <c r="I35" s="24"/>
      <c r="J35" s="24">
        <v>500000000</v>
      </c>
      <c r="K35" s="25"/>
      <c r="L35" s="24">
        <v>500000000</v>
      </c>
      <c r="M35" s="24"/>
      <c r="N35" s="24"/>
    </row>
    <row r="36" spans="1:23" s="8" customFormat="1" ht="14.25" customHeight="1" x14ac:dyDescent="0.2">
      <c r="E36" s="59">
        <f>SUM(E29:E35)</f>
        <v>4800000000</v>
      </c>
      <c r="F36" s="23"/>
      <c r="G36" s="59">
        <f>SUM(G29:G34)</f>
        <v>1000000000</v>
      </c>
      <c r="H36" s="24"/>
      <c r="I36" s="24"/>
      <c r="J36" s="59">
        <f>SUM(J29:J35)</f>
        <v>815000000</v>
      </c>
      <c r="K36" s="25"/>
      <c r="L36" s="59">
        <f>SUM(L29:L35)</f>
        <v>3815000000</v>
      </c>
      <c r="M36" s="24"/>
      <c r="N36" s="24"/>
    </row>
    <row r="37" spans="1:23" s="8" customFormat="1" ht="15" customHeight="1" x14ac:dyDescent="0.25">
      <c r="B37" s="78" t="s">
        <v>12</v>
      </c>
      <c r="C37" s="76"/>
      <c r="D37" s="76"/>
      <c r="E37" s="79"/>
      <c r="F37" s="24"/>
      <c r="G37" s="80"/>
      <c r="H37" s="24"/>
      <c r="I37" s="24"/>
      <c r="J37" s="81"/>
      <c r="K37" s="24"/>
      <c r="L37" s="77"/>
      <c r="M37" s="36"/>
      <c r="R37" s="23"/>
      <c r="T37" s="28"/>
      <c r="U37" s="20"/>
      <c r="W37" s="37"/>
    </row>
    <row r="38" spans="1:23" s="8" customFormat="1" ht="5.25" customHeight="1" x14ac:dyDescent="0.2">
      <c r="B38" s="76"/>
      <c r="C38" s="76"/>
      <c r="D38" s="76"/>
      <c r="E38" s="82"/>
      <c r="F38" s="38"/>
      <c r="G38" s="83"/>
      <c r="H38" s="24"/>
      <c r="I38" s="24"/>
      <c r="J38" s="84"/>
      <c r="K38" s="24"/>
      <c r="L38" s="84"/>
      <c r="M38" s="41"/>
      <c r="W38" s="37"/>
    </row>
    <row r="39" spans="1:23" s="8" customFormat="1" x14ac:dyDescent="0.2">
      <c r="B39" s="8" t="s">
        <v>13</v>
      </c>
      <c r="C39" s="10"/>
      <c r="E39" s="24"/>
      <c r="F39" s="24"/>
      <c r="G39" s="34"/>
      <c r="H39" s="24"/>
      <c r="I39" s="24"/>
      <c r="J39" s="35"/>
      <c r="K39" s="24"/>
      <c r="L39" s="24"/>
      <c r="M39" s="36"/>
      <c r="R39" s="23"/>
      <c r="T39" s="1"/>
      <c r="U39" s="20"/>
      <c r="W39" s="37"/>
    </row>
    <row r="40" spans="1:23" s="8" customFormat="1" ht="6" customHeight="1" x14ac:dyDescent="0.2">
      <c r="B40" s="10"/>
      <c r="C40" s="10"/>
      <c r="E40" s="24"/>
      <c r="F40" s="24"/>
      <c r="G40" s="34"/>
      <c r="H40" s="24"/>
      <c r="I40" s="24"/>
      <c r="J40" s="35"/>
      <c r="K40" s="24"/>
      <c r="L40" s="24"/>
      <c r="M40" s="36"/>
      <c r="S40" s="3"/>
      <c r="W40" s="37"/>
    </row>
    <row r="41" spans="1:23" s="8" customFormat="1" x14ac:dyDescent="0.2">
      <c r="B41" s="10"/>
      <c r="C41" s="8" t="s">
        <v>14</v>
      </c>
      <c r="E41" s="24"/>
      <c r="F41" s="24"/>
      <c r="G41" s="34"/>
      <c r="H41" s="34"/>
      <c r="I41" s="34"/>
      <c r="J41" s="34"/>
      <c r="K41" s="34"/>
      <c r="L41" s="35"/>
      <c r="M41" s="36"/>
      <c r="R41" s="23"/>
      <c r="S41" s="11"/>
      <c r="U41" s="20"/>
      <c r="W41" s="37"/>
    </row>
    <row r="42" spans="1:23" s="8" customFormat="1" outlineLevel="1" x14ac:dyDescent="0.2">
      <c r="A42" s="43" t="s">
        <v>15</v>
      </c>
      <c r="B42" s="10"/>
      <c r="C42" s="8" t="s">
        <v>7</v>
      </c>
      <c r="D42" s="8" t="s">
        <v>43</v>
      </c>
      <c r="E42" s="24"/>
      <c r="F42" s="24"/>
      <c r="G42" s="23">
        <v>352115076.96000051</v>
      </c>
      <c r="H42" s="23"/>
      <c r="I42" s="23"/>
      <c r="J42" s="23">
        <f>+L42-G42</f>
        <v>-352115076.96000051</v>
      </c>
      <c r="K42" s="34"/>
      <c r="L42" s="42">
        <v>0</v>
      </c>
      <c r="M42" s="36"/>
      <c r="N42" s="24"/>
      <c r="P42" s="24"/>
      <c r="R42" s="24"/>
    </row>
    <row r="43" spans="1:23" s="8" customFormat="1" outlineLevel="1" x14ac:dyDescent="0.2">
      <c r="A43" s="43" t="s">
        <v>16</v>
      </c>
      <c r="B43" s="10"/>
      <c r="C43" s="8" t="s">
        <v>7</v>
      </c>
      <c r="D43" s="8" t="s">
        <v>33</v>
      </c>
      <c r="E43" s="24"/>
      <c r="F43" s="24"/>
      <c r="G43" s="23">
        <v>349447538.50000054</v>
      </c>
      <c r="H43" s="23"/>
      <c r="I43" s="23"/>
      <c r="J43" s="23">
        <f>+L43-G43</f>
        <v>-349447538.50000054</v>
      </c>
      <c r="K43" s="34"/>
      <c r="L43" s="42">
        <v>0</v>
      </c>
      <c r="M43" s="36"/>
      <c r="N43" s="45"/>
      <c r="R43" s="24"/>
      <c r="S43" s="11"/>
    </row>
    <row r="44" spans="1:23" s="8" customFormat="1" ht="6" customHeight="1" outlineLevel="1" x14ac:dyDescent="0.2">
      <c r="B44" s="10"/>
      <c r="C44" s="46"/>
      <c r="E44" s="24"/>
      <c r="F44" s="24"/>
      <c r="G44" s="29"/>
      <c r="H44" s="24"/>
      <c r="I44" s="24"/>
      <c r="J44" s="44"/>
      <c r="K44" s="24"/>
      <c r="L44" s="30"/>
      <c r="M44" s="36"/>
      <c r="N44" s="45"/>
      <c r="S44" s="11"/>
    </row>
    <row r="45" spans="1:23" s="8" customFormat="1" x14ac:dyDescent="0.2">
      <c r="B45" s="10"/>
      <c r="C45" s="46"/>
      <c r="D45" s="47"/>
      <c r="E45" s="24"/>
      <c r="F45" s="24"/>
      <c r="G45" s="60">
        <f>SUM(G42:G43)</f>
        <v>701562615.46000099</v>
      </c>
      <c r="H45" s="24"/>
      <c r="I45" s="24"/>
      <c r="J45" s="60">
        <f>SUM(J42:J43)</f>
        <v>-701562615.46000099</v>
      </c>
      <c r="K45" s="24"/>
      <c r="L45" s="60">
        <f>SUM(L42:L43)</f>
        <v>0</v>
      </c>
      <c r="M45" s="36"/>
      <c r="N45" s="45"/>
      <c r="R45" s="24"/>
      <c r="S45" s="11"/>
    </row>
    <row r="46" spans="1:23" s="8" customFormat="1" x14ac:dyDescent="0.2">
      <c r="B46" s="10"/>
      <c r="C46" s="46"/>
      <c r="D46" s="47"/>
      <c r="E46" s="24"/>
      <c r="F46" s="24"/>
      <c r="G46" s="23"/>
      <c r="H46" s="24"/>
      <c r="I46" s="24"/>
      <c r="J46" s="23"/>
      <c r="K46" s="24"/>
      <c r="L46" s="23"/>
      <c r="M46" s="36"/>
      <c r="N46" s="45"/>
      <c r="R46" s="24"/>
      <c r="S46" s="11"/>
    </row>
    <row r="47" spans="1:23" s="8" customFormat="1" x14ac:dyDescent="0.2">
      <c r="B47" s="10"/>
      <c r="C47" s="46"/>
      <c r="D47" s="47"/>
      <c r="E47" s="24"/>
      <c r="F47" s="24"/>
      <c r="G47" s="23"/>
      <c r="H47" s="24"/>
      <c r="I47" s="24"/>
      <c r="J47" s="23"/>
      <c r="K47" s="24"/>
      <c r="L47" s="23"/>
      <c r="M47" s="36"/>
      <c r="N47" s="45"/>
      <c r="R47" s="24"/>
      <c r="S47" s="11"/>
    </row>
    <row r="48" spans="1:23" s="64" customFormat="1" ht="15" customHeight="1" x14ac:dyDescent="0.2">
      <c r="A48" s="127" t="s">
        <v>48</v>
      </c>
      <c r="B48" s="128"/>
      <c r="C48" s="63" t="s">
        <v>51</v>
      </c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R48" s="65"/>
    </row>
    <row r="49" spans="1:19" s="64" customFormat="1" ht="15" customHeight="1" x14ac:dyDescent="0.2">
      <c r="A49" s="129" t="s">
        <v>50</v>
      </c>
      <c r="B49" s="130"/>
      <c r="C49" s="64" t="s">
        <v>54</v>
      </c>
      <c r="E49" s="66"/>
      <c r="F49" s="90" t="s">
        <v>84</v>
      </c>
      <c r="N49" s="66"/>
      <c r="P49" s="67"/>
      <c r="R49" s="67"/>
    </row>
    <row r="50" spans="1:19" s="64" customFormat="1" ht="15" customHeight="1" x14ac:dyDescent="0.2">
      <c r="A50" s="129" t="s">
        <v>52</v>
      </c>
      <c r="B50" s="129"/>
      <c r="C50" s="64" t="s">
        <v>53</v>
      </c>
      <c r="E50" s="68"/>
      <c r="F50" s="68"/>
      <c r="N50" s="69"/>
    </row>
    <row r="51" spans="1:19" ht="15" x14ac:dyDescent="0.25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R51" s="1"/>
      <c r="S51" s="1"/>
    </row>
    <row r="52" spans="1:19" x14ac:dyDescent="0.2">
      <c r="J52" s="53"/>
      <c r="K52" s="53"/>
      <c r="L52" s="53"/>
      <c r="M52" s="53"/>
      <c r="N52" s="53"/>
    </row>
    <row r="53" spans="1:19" x14ac:dyDescent="0.2">
      <c r="J53" s="53"/>
      <c r="K53" s="53"/>
      <c r="L53" s="53"/>
      <c r="M53" s="53"/>
      <c r="N53" s="53"/>
    </row>
    <row r="54" spans="1:19" x14ac:dyDescent="0.2">
      <c r="J54" s="53"/>
      <c r="K54" s="53"/>
      <c r="L54" s="53"/>
      <c r="M54" s="53"/>
      <c r="N54" s="53"/>
    </row>
    <row r="55" spans="1:19" x14ac:dyDescent="0.2">
      <c r="J55" s="53"/>
      <c r="K55" s="53"/>
      <c r="L55" s="53"/>
      <c r="M55" s="53"/>
      <c r="N55" s="53"/>
    </row>
    <row r="56" spans="1:19" x14ac:dyDescent="0.2">
      <c r="N56" s="54"/>
    </row>
  </sheetData>
  <mergeCells count="13">
    <mergeCell ref="N20:N21"/>
    <mergeCell ref="P20:P21"/>
    <mergeCell ref="A48:B48"/>
    <mergeCell ref="A49:B49"/>
    <mergeCell ref="A50:B50"/>
    <mergeCell ref="A1:Q1"/>
    <mergeCell ref="A2:Q2"/>
    <mergeCell ref="A3:Q3"/>
    <mergeCell ref="A4:Q4"/>
    <mergeCell ref="E8:E9"/>
    <mergeCell ref="G8:G9"/>
    <mergeCell ref="J8:J9"/>
    <mergeCell ref="L8:L9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tabColor theme="1" tint="0.499984740745262"/>
    <pageSetUpPr fitToPage="1"/>
  </sheetPr>
  <dimension ref="A1:W58"/>
  <sheetViews>
    <sheetView showGridLines="0" topLeftCell="A19" zoomScale="80" zoomScaleNormal="80" workbookViewId="0">
      <selection activeCell="G15" sqref="G15:G21"/>
    </sheetView>
  </sheetViews>
  <sheetFormatPr baseColWidth="10" defaultColWidth="11.42578125" defaultRowHeight="12.75" outlineLevelRow="1" x14ac:dyDescent="0.2"/>
  <cols>
    <col min="1" max="1" width="3.28515625" style="1" customWidth="1"/>
    <col min="2" max="2" width="2.7109375" style="1" customWidth="1"/>
    <col min="3" max="3" width="15.7109375" style="1" customWidth="1"/>
    <col min="4" max="4" width="13.85546875" style="1" bestFit="1" customWidth="1"/>
    <col min="5" max="5" width="15.7109375" style="1" customWidth="1"/>
    <col min="6" max="6" width="1.28515625" style="1" customWidth="1"/>
    <col min="7" max="7" width="17.7109375" style="1" customWidth="1"/>
    <col min="8" max="9" width="2.42578125" style="1" customWidth="1"/>
    <col min="10" max="10" width="18.85546875" style="1" customWidth="1"/>
    <col min="11" max="11" width="2.42578125" style="1" customWidth="1"/>
    <col min="12" max="12" width="19.140625" style="1" customWidth="1"/>
    <col min="13" max="13" width="1.7109375" style="1" customWidth="1"/>
    <col min="14" max="14" width="19" style="1" customWidth="1"/>
    <col min="15" max="15" width="4.42578125" style="1" customWidth="1"/>
    <col min="16" max="17" width="18.7109375" style="1" customWidth="1"/>
    <col min="18" max="18" width="17.5703125" style="3" bestFit="1" customWidth="1"/>
    <col min="19" max="19" width="16.5703125" style="3" bestFit="1" customWidth="1"/>
    <col min="20" max="20" width="16" style="1" bestFit="1" customWidth="1"/>
    <col min="21" max="21" width="18.7109375" style="1" customWidth="1"/>
    <col min="22" max="16384" width="11.42578125" style="1"/>
  </cols>
  <sheetData>
    <row r="1" spans="1:21" ht="26.25" x14ac:dyDescent="0.4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</row>
    <row r="2" spans="1:21" ht="21" x14ac:dyDescent="0.35">
      <c r="A2" s="121" t="s">
        <v>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</row>
    <row r="3" spans="1:21" ht="15.75" x14ac:dyDescent="0.25">
      <c r="A3" s="122" t="s">
        <v>88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</row>
    <row r="4" spans="1:21" ht="15.75" customHeight="1" x14ac:dyDescent="0.2">
      <c r="A4" s="123" t="s">
        <v>2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7"/>
      <c r="S4" s="7"/>
    </row>
    <row r="5" spans="1:21" s="8" customFormat="1" ht="6" customHeight="1" thickBot="1" x14ac:dyDescent="0.25">
      <c r="C5" s="9"/>
      <c r="I5" s="10"/>
      <c r="J5" s="10"/>
      <c r="K5" s="10"/>
      <c r="L5" s="10"/>
      <c r="M5" s="10"/>
      <c r="N5" s="10"/>
      <c r="R5" s="11"/>
      <c r="S5" s="11"/>
    </row>
    <row r="6" spans="1:21" s="8" customFormat="1" ht="18" customHeight="1" thickBot="1" x14ac:dyDescent="0.25">
      <c r="B6" s="55"/>
      <c r="C6" s="55"/>
      <c r="D6" s="55"/>
      <c r="E6" s="55"/>
      <c r="F6" s="55"/>
      <c r="G6" s="56"/>
      <c r="H6" s="56"/>
      <c r="I6" s="57"/>
      <c r="J6" s="56" t="s">
        <v>3</v>
      </c>
      <c r="K6" s="56"/>
      <c r="L6" s="56"/>
      <c r="M6" s="56"/>
      <c r="N6" s="55"/>
      <c r="O6" s="55"/>
      <c r="P6" s="55"/>
      <c r="Q6" s="55"/>
      <c r="S6" s="11"/>
    </row>
    <row r="7" spans="1:21" s="8" customFormat="1" ht="10.5" customHeight="1" x14ac:dyDescent="0.2">
      <c r="C7" s="10"/>
      <c r="D7" s="10"/>
      <c r="E7" s="12"/>
      <c r="F7" s="12"/>
      <c r="G7" s="12"/>
      <c r="H7" s="12"/>
      <c r="I7" s="12"/>
      <c r="J7" s="12"/>
      <c r="K7" s="12"/>
      <c r="L7" s="12"/>
      <c r="M7" s="12"/>
      <c r="Q7" s="12"/>
      <c r="R7" s="11"/>
      <c r="S7" s="11"/>
    </row>
    <row r="8" spans="1:21" s="8" customFormat="1" x14ac:dyDescent="0.2">
      <c r="E8" s="125" t="s">
        <v>4</v>
      </c>
      <c r="F8" s="13"/>
      <c r="G8" s="116" t="s">
        <v>22</v>
      </c>
      <c r="H8" s="14"/>
      <c r="I8" s="15"/>
      <c r="J8" s="125" t="s">
        <v>5</v>
      </c>
      <c r="L8" s="116" t="s">
        <v>85</v>
      </c>
      <c r="Q8" s="16"/>
      <c r="R8" s="11"/>
      <c r="S8" s="11"/>
    </row>
    <row r="9" spans="1:21" s="17" customFormat="1" x14ac:dyDescent="0.2">
      <c r="C9" s="13"/>
      <c r="E9" s="126"/>
      <c r="F9" s="13"/>
      <c r="G9" s="117"/>
      <c r="H9" s="18"/>
      <c r="J9" s="126"/>
      <c r="L9" s="117"/>
      <c r="M9" s="16"/>
      <c r="Q9" s="16"/>
      <c r="R9" s="11"/>
      <c r="S9" s="19"/>
      <c r="U9" s="20"/>
    </row>
    <row r="10" spans="1:21" s="17" customFormat="1" ht="20.25" customHeight="1" x14ac:dyDescent="0.25">
      <c r="B10" s="71" t="s">
        <v>6</v>
      </c>
      <c r="C10" s="72"/>
      <c r="D10" s="73"/>
      <c r="E10" s="72"/>
      <c r="F10" s="13"/>
      <c r="G10" s="74"/>
      <c r="J10" s="72"/>
      <c r="L10" s="74"/>
      <c r="M10" s="21"/>
      <c r="N10" s="21"/>
      <c r="P10" s="21"/>
      <c r="Q10" s="16"/>
      <c r="U10" s="20"/>
    </row>
    <row r="11" spans="1:21" s="17" customFormat="1" ht="12" customHeight="1" outlineLevel="1" x14ac:dyDescent="0.2">
      <c r="C11" s="8" t="s">
        <v>7</v>
      </c>
      <c r="D11" s="8" t="s">
        <v>38</v>
      </c>
      <c r="E11" s="23">
        <v>1160000000</v>
      </c>
      <c r="F11" s="23"/>
      <c r="G11" s="24">
        <v>992421897.99999964</v>
      </c>
      <c r="H11" s="24"/>
      <c r="I11" s="24"/>
      <c r="J11" s="23">
        <f t="shared" ref="J11:J19" si="0">+L11-G11</f>
        <v>-8088218.5399997234</v>
      </c>
      <c r="K11" s="25"/>
      <c r="L11" s="24">
        <v>984333679.45999992</v>
      </c>
      <c r="M11" s="21"/>
      <c r="N11" s="26"/>
      <c r="P11" s="24"/>
      <c r="Q11" s="21"/>
      <c r="R11" s="27"/>
      <c r="U11" s="20"/>
    </row>
    <row r="12" spans="1:21" s="8" customFormat="1" ht="12.75" customHeight="1" outlineLevel="1" x14ac:dyDescent="0.2">
      <c r="C12" s="8" t="s">
        <v>7</v>
      </c>
      <c r="D12" s="8" t="s">
        <v>38</v>
      </c>
      <c r="E12" s="23">
        <v>5000000000</v>
      </c>
      <c r="F12" s="23"/>
      <c r="G12" s="24">
        <v>4703229724.46</v>
      </c>
      <c r="H12" s="24"/>
      <c r="I12" s="24"/>
      <c r="J12" s="23">
        <f t="shared" si="0"/>
        <v>-38331227.789999008</v>
      </c>
      <c r="K12" s="25"/>
      <c r="L12" s="24">
        <v>4664898496.670001</v>
      </c>
      <c r="M12" s="24"/>
      <c r="N12" s="58"/>
      <c r="O12" s="1"/>
      <c r="Q12" s="24"/>
    </row>
    <row r="13" spans="1:21" s="8" customFormat="1" outlineLevel="1" x14ac:dyDescent="0.2">
      <c r="C13" s="8" t="s">
        <v>7</v>
      </c>
      <c r="D13" s="8" t="s">
        <v>39</v>
      </c>
      <c r="E13" s="23">
        <v>1781065000</v>
      </c>
      <c r="F13" s="23"/>
      <c r="G13" s="24">
        <v>1701311462.3400002</v>
      </c>
      <c r="H13" s="24"/>
      <c r="I13" s="24"/>
      <c r="J13" s="23">
        <f t="shared" si="0"/>
        <v>-13204076.230000019</v>
      </c>
      <c r="K13" s="25"/>
      <c r="L13" s="24">
        <v>1688107386.1100001</v>
      </c>
      <c r="M13" s="24"/>
      <c r="Q13" s="24"/>
      <c r="R13" s="11"/>
      <c r="S13" s="11"/>
      <c r="T13" s="11"/>
      <c r="U13" s="20"/>
    </row>
    <row r="14" spans="1:21" s="8" customFormat="1" outlineLevel="1" x14ac:dyDescent="0.2">
      <c r="C14" s="8" t="s">
        <v>7</v>
      </c>
      <c r="D14" s="8" t="s">
        <v>39</v>
      </c>
      <c r="E14" s="23">
        <v>2117321428.5699999</v>
      </c>
      <c r="F14" s="23"/>
      <c r="G14" s="24">
        <v>2010985265.7900002</v>
      </c>
      <c r="H14" s="24"/>
      <c r="I14" s="24"/>
      <c r="J14" s="23">
        <f t="shared" si="0"/>
        <v>-15607490.630000114</v>
      </c>
      <c r="K14" s="25"/>
      <c r="L14" s="24">
        <v>1995377775.1600001</v>
      </c>
      <c r="M14" s="24"/>
      <c r="Q14" s="24"/>
      <c r="R14" s="11"/>
      <c r="S14" s="11"/>
      <c r="T14" s="19"/>
      <c r="U14" s="20"/>
    </row>
    <row r="15" spans="1:21" s="8" customFormat="1" outlineLevel="1" x14ac:dyDescent="0.2">
      <c r="C15" s="8" t="s">
        <v>7</v>
      </c>
      <c r="D15" s="8" t="s">
        <v>39</v>
      </c>
      <c r="E15" s="23">
        <v>1380000000</v>
      </c>
      <c r="G15" s="24">
        <v>1368096249.8700001</v>
      </c>
      <c r="J15" s="23">
        <f t="shared" si="0"/>
        <v>-10617954.180000305</v>
      </c>
      <c r="L15" s="24">
        <v>1357478295.6899998</v>
      </c>
      <c r="M15" s="24"/>
      <c r="N15" s="26"/>
      <c r="Q15" s="24"/>
      <c r="R15" s="19"/>
      <c r="S15" s="19"/>
      <c r="T15" s="19"/>
      <c r="U15" s="20"/>
    </row>
    <row r="16" spans="1:21" s="8" customFormat="1" outlineLevel="1" x14ac:dyDescent="0.2">
      <c r="C16" s="8" t="s">
        <v>7</v>
      </c>
      <c r="D16" s="8" t="s">
        <v>40</v>
      </c>
      <c r="E16" s="23">
        <v>4500000000</v>
      </c>
      <c r="G16" s="24">
        <v>4461183423.5300007</v>
      </c>
      <c r="J16" s="23">
        <f t="shared" si="0"/>
        <v>-34623763.620000839</v>
      </c>
      <c r="L16" s="24">
        <v>4426559659.9099998</v>
      </c>
      <c r="M16" s="24"/>
      <c r="P16" s="24"/>
      <c r="R16" s="19"/>
      <c r="S16" s="19"/>
      <c r="T16" s="17"/>
      <c r="U16" s="20"/>
    </row>
    <row r="17" spans="1:21" outlineLevel="1" x14ac:dyDescent="0.2">
      <c r="C17" s="8" t="s">
        <v>7</v>
      </c>
      <c r="D17" s="1" t="s">
        <v>41</v>
      </c>
      <c r="E17" s="23">
        <v>1400000000</v>
      </c>
      <c r="G17" s="24">
        <v>1380222328.6799998</v>
      </c>
      <c r="J17" s="23">
        <f t="shared" si="0"/>
        <v>-17641365.589999914</v>
      </c>
      <c r="L17" s="24">
        <v>1362580963.0899999</v>
      </c>
      <c r="N17" s="26"/>
      <c r="P17" s="24"/>
      <c r="R17" s="11"/>
      <c r="S17" s="11"/>
      <c r="T17" s="28"/>
      <c r="U17" s="20"/>
    </row>
    <row r="18" spans="1:21" outlineLevel="1" x14ac:dyDescent="0.2">
      <c r="C18" s="8" t="s">
        <v>7</v>
      </c>
      <c r="D18" s="1" t="s">
        <v>42</v>
      </c>
      <c r="E18" s="23">
        <v>1995143736.0699999</v>
      </c>
      <c r="G18" s="24">
        <v>1993920044.8899999</v>
      </c>
      <c r="J18" s="23">
        <f t="shared" si="0"/>
        <v>-13146877.150000095</v>
      </c>
      <c r="L18" s="24">
        <v>1980773167.7399998</v>
      </c>
      <c r="N18" s="26"/>
      <c r="P18" s="24"/>
      <c r="R18" s="11"/>
      <c r="S18" s="11"/>
      <c r="T18" s="28"/>
      <c r="U18" s="20"/>
    </row>
    <row r="19" spans="1:21" ht="15" customHeight="1" outlineLevel="1" x14ac:dyDescent="0.2">
      <c r="C19" s="8" t="s">
        <v>7</v>
      </c>
      <c r="D19" s="1" t="s">
        <v>43</v>
      </c>
      <c r="E19" s="23">
        <v>1000000000</v>
      </c>
      <c r="G19" s="30">
        <v>999386665.14999998</v>
      </c>
      <c r="J19" s="29">
        <f t="shared" si="0"/>
        <v>-6589438.6000002623</v>
      </c>
      <c r="L19" s="30">
        <v>992797226.54999971</v>
      </c>
      <c r="R19" s="26"/>
      <c r="S19" s="26"/>
      <c r="T19" s="28"/>
      <c r="U19" s="20"/>
    </row>
    <row r="20" spans="1:21" ht="18.600000000000001" customHeight="1" x14ac:dyDescent="0.2">
      <c r="C20" s="8"/>
      <c r="E20" s="60">
        <f>SUM(E11:E19)</f>
        <v>20333530164.639999</v>
      </c>
      <c r="G20" s="60">
        <f>SUM(G11:G19)</f>
        <v>19610757062.710003</v>
      </c>
      <c r="J20" s="60">
        <f>SUM(J11:J19)</f>
        <v>-157850412.33000028</v>
      </c>
      <c r="L20" s="60">
        <f>SUM(L11:L19)</f>
        <v>19452906650.380001</v>
      </c>
      <c r="N20" s="116" t="s">
        <v>92</v>
      </c>
      <c r="P20" s="116" t="s">
        <v>91</v>
      </c>
      <c r="R20" s="11"/>
      <c r="S20" s="11"/>
      <c r="T20" s="8"/>
      <c r="U20" s="20"/>
    </row>
    <row r="21" spans="1:21" ht="20.25" customHeight="1" x14ac:dyDescent="0.2">
      <c r="B21" s="71" t="s">
        <v>8</v>
      </c>
      <c r="C21" s="76"/>
      <c r="D21" s="75"/>
      <c r="E21" s="77"/>
      <c r="G21" s="77"/>
      <c r="J21" s="77"/>
      <c r="L21" s="77"/>
      <c r="N21" s="117"/>
      <c r="P21" s="117"/>
      <c r="R21" s="11"/>
      <c r="S21" s="11"/>
      <c r="T21" s="8"/>
      <c r="U21" s="20"/>
    </row>
    <row r="22" spans="1:21" ht="6" customHeight="1" x14ac:dyDescent="0.2">
      <c r="C22" s="8"/>
      <c r="E22" s="23"/>
      <c r="G22" s="23"/>
      <c r="J22" s="23"/>
      <c r="L22" s="23"/>
      <c r="R22" s="11"/>
      <c r="S22" s="11"/>
      <c r="T22" s="8"/>
      <c r="U22" s="20"/>
    </row>
    <row r="23" spans="1:21" s="17" customFormat="1" ht="12" customHeight="1" outlineLevel="1" x14ac:dyDescent="0.2">
      <c r="A23" s="17" t="s">
        <v>50</v>
      </c>
      <c r="B23" s="17" t="s">
        <v>48</v>
      </c>
      <c r="C23" s="8" t="s">
        <v>49</v>
      </c>
      <c r="D23" s="8" t="s">
        <v>55</v>
      </c>
      <c r="E23" s="23">
        <v>1400000000</v>
      </c>
      <c r="F23" s="23"/>
      <c r="G23" s="23">
        <v>1400000000</v>
      </c>
      <c r="H23" s="24"/>
      <c r="I23" s="24"/>
      <c r="J23" s="23">
        <f>+L23-G23</f>
        <v>0</v>
      </c>
      <c r="K23" s="25"/>
      <c r="L23" s="23">
        <v>1400000000</v>
      </c>
      <c r="M23" s="21"/>
      <c r="N23" s="24">
        <v>454466600</v>
      </c>
      <c r="P23" s="24">
        <f>+L23-N23</f>
        <v>945533400</v>
      </c>
      <c r="Q23" s="21"/>
      <c r="R23" s="32"/>
      <c r="U23" s="20"/>
    </row>
    <row r="24" spans="1:21" s="17" customFormat="1" ht="12" customHeight="1" outlineLevel="1" x14ac:dyDescent="0.2">
      <c r="A24" s="17" t="s">
        <v>50</v>
      </c>
      <c r="B24" s="17" t="s">
        <v>48</v>
      </c>
      <c r="C24" s="8" t="s">
        <v>49</v>
      </c>
      <c r="D24" s="8" t="s">
        <v>55</v>
      </c>
      <c r="E24" s="23">
        <v>1200000000</v>
      </c>
      <c r="F24" s="23"/>
      <c r="G24" s="23">
        <v>1200000000</v>
      </c>
      <c r="H24" s="24"/>
      <c r="I24" s="24"/>
      <c r="J24" s="23">
        <f>+L24-G24</f>
        <v>0</v>
      </c>
      <c r="K24" s="25"/>
      <c r="L24" s="23">
        <v>1200000000</v>
      </c>
      <c r="M24" s="21"/>
      <c r="N24" s="24">
        <v>379587600</v>
      </c>
      <c r="P24" s="24">
        <f>+L24-N24</f>
        <v>820412400</v>
      </c>
      <c r="Q24" s="21"/>
      <c r="R24" s="32"/>
      <c r="U24" s="20"/>
    </row>
    <row r="25" spans="1:21" s="17" customFormat="1" ht="12" customHeight="1" outlineLevel="1" x14ac:dyDescent="0.2">
      <c r="A25" s="17" t="s">
        <v>50</v>
      </c>
      <c r="B25" s="17" t="s">
        <v>48</v>
      </c>
      <c r="C25" s="8" t="s">
        <v>49</v>
      </c>
      <c r="D25" s="8" t="s">
        <v>55</v>
      </c>
      <c r="E25" s="23">
        <v>665394050.15999997</v>
      </c>
      <c r="F25" s="23"/>
      <c r="G25" s="23">
        <v>637014515</v>
      </c>
      <c r="H25" s="24"/>
      <c r="I25" s="24"/>
      <c r="J25" s="23">
        <f>+L25-G25</f>
        <v>0</v>
      </c>
      <c r="K25" s="25"/>
      <c r="L25" s="23">
        <v>637014515</v>
      </c>
      <c r="M25" s="21"/>
      <c r="N25" s="24">
        <v>0</v>
      </c>
      <c r="P25" s="24">
        <f>+L25-N25</f>
        <v>637014515</v>
      </c>
      <c r="Q25" s="21"/>
      <c r="R25" s="33"/>
      <c r="U25" s="20"/>
    </row>
    <row r="26" spans="1:21" s="17" customFormat="1" ht="12" customHeight="1" outlineLevel="1" x14ac:dyDescent="0.2">
      <c r="A26" s="17" t="s">
        <v>50</v>
      </c>
      <c r="B26" s="17" t="s">
        <v>48</v>
      </c>
      <c r="C26" s="8" t="s">
        <v>49</v>
      </c>
      <c r="D26" s="8" t="s">
        <v>55</v>
      </c>
      <c r="E26" s="23">
        <v>1020000000</v>
      </c>
      <c r="F26" s="23"/>
      <c r="G26" s="29">
        <v>1020000000</v>
      </c>
      <c r="H26" s="24"/>
      <c r="I26" s="24"/>
      <c r="J26" s="29">
        <f>+L26-G26</f>
        <v>0</v>
      </c>
      <c r="K26" s="25"/>
      <c r="L26" s="29">
        <v>1020000000</v>
      </c>
      <c r="M26" s="21"/>
      <c r="N26" s="30">
        <v>305902840</v>
      </c>
      <c r="P26" s="30">
        <f>+L26-N26</f>
        <v>714097160</v>
      </c>
      <c r="Q26" s="21"/>
      <c r="R26" s="32"/>
      <c r="U26" s="20"/>
    </row>
    <row r="27" spans="1:21" x14ac:dyDescent="0.2">
      <c r="C27" s="8"/>
      <c r="E27" s="60">
        <f>SUM(E23:E26)</f>
        <v>4285394050.1599998</v>
      </c>
      <c r="G27" s="60">
        <f>SUM(G23:G26)</f>
        <v>4257014515</v>
      </c>
      <c r="J27" s="60">
        <f>SUM(J23:J26)</f>
        <v>0</v>
      </c>
      <c r="L27" s="60">
        <f>SUM(L23:L26)</f>
        <v>4257014515</v>
      </c>
      <c r="N27" s="62">
        <f>SUM(N23:N26)</f>
        <v>1139957040</v>
      </c>
      <c r="P27" s="23">
        <f>SUM(P23:P26)</f>
        <v>3117057475</v>
      </c>
      <c r="R27" s="11"/>
      <c r="S27" s="11"/>
      <c r="T27" s="8"/>
      <c r="U27" s="20"/>
    </row>
    <row r="28" spans="1:21" ht="20.25" customHeight="1" x14ac:dyDescent="0.2">
      <c r="B28" s="71" t="s">
        <v>10</v>
      </c>
      <c r="C28" s="76"/>
      <c r="D28" s="75"/>
      <c r="E28" s="75"/>
      <c r="G28" s="75"/>
      <c r="J28" s="77"/>
      <c r="L28" s="75"/>
      <c r="R28" s="31"/>
    </row>
    <row r="29" spans="1:21" s="17" customFormat="1" outlineLevel="1" x14ac:dyDescent="0.2">
      <c r="C29" s="8" t="s">
        <v>31</v>
      </c>
      <c r="D29" s="8" t="s">
        <v>40</v>
      </c>
      <c r="E29" s="23">
        <v>1000000000</v>
      </c>
      <c r="F29" s="23"/>
      <c r="G29" s="23">
        <v>1000000000</v>
      </c>
      <c r="H29" s="24"/>
      <c r="I29" s="24"/>
      <c r="J29" s="23">
        <f>+L29-G29</f>
        <v>0</v>
      </c>
      <c r="K29" s="25"/>
      <c r="L29" s="23">
        <v>1000000000</v>
      </c>
      <c r="M29" s="21"/>
      <c r="N29" s="24"/>
      <c r="P29" s="24"/>
      <c r="Q29" s="21"/>
      <c r="R29" s="32"/>
      <c r="U29" s="20"/>
    </row>
    <row r="30" spans="1:21" s="17" customFormat="1" outlineLevel="1" x14ac:dyDescent="0.2">
      <c r="C30" s="8" t="s">
        <v>31</v>
      </c>
      <c r="D30" s="8" t="s">
        <v>40</v>
      </c>
      <c r="E30" s="23">
        <v>500000000</v>
      </c>
      <c r="F30" s="23"/>
      <c r="G30" s="23">
        <v>0</v>
      </c>
      <c r="H30" s="24"/>
      <c r="I30" s="24"/>
      <c r="J30" s="23">
        <v>0</v>
      </c>
      <c r="K30" s="25"/>
      <c r="L30" s="23">
        <v>500000000</v>
      </c>
      <c r="M30" s="21"/>
      <c r="N30" s="24"/>
      <c r="P30" s="24"/>
      <c r="Q30" s="21"/>
      <c r="R30" s="32"/>
      <c r="U30" s="20"/>
    </row>
    <row r="31" spans="1:21" s="17" customFormat="1" outlineLevel="1" x14ac:dyDescent="0.2">
      <c r="C31" s="8" t="s">
        <v>31</v>
      </c>
      <c r="D31" s="8" t="s">
        <v>40</v>
      </c>
      <c r="E31" s="23">
        <v>500000000</v>
      </c>
      <c r="F31" s="23"/>
      <c r="G31" s="23">
        <v>0</v>
      </c>
      <c r="H31" s="24"/>
      <c r="I31" s="24"/>
      <c r="J31" s="23">
        <f>+L31-E31</f>
        <v>-500000000</v>
      </c>
      <c r="K31" s="25"/>
      <c r="L31" s="23">
        <v>0</v>
      </c>
      <c r="M31" s="21"/>
      <c r="N31" s="24"/>
      <c r="P31" s="24"/>
      <c r="Q31" s="21"/>
      <c r="R31" s="32"/>
      <c r="U31" s="20"/>
    </row>
    <row r="32" spans="1:21" s="17" customFormat="1" outlineLevel="1" x14ac:dyDescent="0.2">
      <c r="C32" s="8" t="s">
        <v>31</v>
      </c>
      <c r="D32" s="8" t="s">
        <v>40</v>
      </c>
      <c r="E32" s="23">
        <v>1000000000</v>
      </c>
      <c r="F32" s="23"/>
      <c r="G32" s="23">
        <v>0</v>
      </c>
      <c r="H32" s="24"/>
      <c r="I32" s="24"/>
      <c r="J32" s="23">
        <v>0</v>
      </c>
      <c r="K32" s="25"/>
      <c r="L32" s="23">
        <v>1000000000</v>
      </c>
      <c r="M32" s="21"/>
      <c r="N32" s="24"/>
      <c r="P32" s="24"/>
      <c r="Q32" s="21"/>
      <c r="R32" s="32"/>
      <c r="U32" s="20"/>
    </row>
    <row r="33" spans="1:23" s="17" customFormat="1" outlineLevel="1" x14ac:dyDescent="0.2">
      <c r="C33" s="8" t="s">
        <v>31</v>
      </c>
      <c r="D33" s="8" t="s">
        <v>40</v>
      </c>
      <c r="E33" s="23">
        <v>350000000</v>
      </c>
      <c r="F33" s="23"/>
      <c r="G33" s="23">
        <v>0</v>
      </c>
      <c r="H33" s="24"/>
      <c r="I33" s="24"/>
      <c r="J33" s="23">
        <f>L33</f>
        <v>350000000</v>
      </c>
      <c r="K33" s="25"/>
      <c r="L33" s="23">
        <v>350000000</v>
      </c>
      <c r="M33" s="21"/>
      <c r="N33" s="24"/>
      <c r="P33" s="24"/>
      <c r="Q33" s="21"/>
      <c r="R33" s="32"/>
      <c r="U33" s="20"/>
    </row>
    <row r="34" spans="1:23" s="17" customFormat="1" outlineLevel="1" x14ac:dyDescent="0.2">
      <c r="C34" s="8" t="s">
        <v>31</v>
      </c>
      <c r="D34" s="8" t="s">
        <v>40</v>
      </c>
      <c r="E34" s="23">
        <v>150000000</v>
      </c>
      <c r="F34" s="23"/>
      <c r="G34" s="23">
        <v>0</v>
      </c>
      <c r="H34" s="24"/>
      <c r="I34" s="24"/>
      <c r="J34" s="23">
        <f>L34</f>
        <v>150000000</v>
      </c>
      <c r="K34" s="25"/>
      <c r="L34" s="23">
        <v>150000000</v>
      </c>
      <c r="M34" s="21"/>
      <c r="N34" s="24"/>
      <c r="P34" s="24"/>
      <c r="Q34" s="21"/>
      <c r="R34" s="32"/>
      <c r="U34" s="20"/>
    </row>
    <row r="35" spans="1:23" s="8" customFormat="1" outlineLevel="1" x14ac:dyDescent="0.2">
      <c r="C35" s="8" t="s">
        <v>32</v>
      </c>
      <c r="D35" s="8" t="s">
        <v>42</v>
      </c>
      <c r="E35" s="23">
        <v>1000000000</v>
      </c>
      <c r="F35" s="23"/>
      <c r="G35" s="24">
        <v>0</v>
      </c>
      <c r="H35" s="24"/>
      <c r="I35" s="24"/>
      <c r="J35" s="23">
        <f>L35-E35</f>
        <v>-690000000</v>
      </c>
      <c r="K35" s="25"/>
      <c r="L35" s="24">
        <v>310000000</v>
      </c>
      <c r="M35" s="24"/>
      <c r="N35" s="24"/>
    </row>
    <row r="36" spans="1:23" s="8" customFormat="1" outlineLevel="1" x14ac:dyDescent="0.2">
      <c r="C36" s="8" t="s">
        <v>33</v>
      </c>
      <c r="D36" s="8" t="s">
        <v>33</v>
      </c>
      <c r="E36" s="24">
        <v>300000000</v>
      </c>
      <c r="F36" s="23"/>
      <c r="G36" s="24">
        <v>0</v>
      </c>
      <c r="H36" s="24"/>
      <c r="I36" s="24"/>
      <c r="J36" s="24">
        <v>0</v>
      </c>
      <c r="K36" s="25"/>
      <c r="L36" s="24">
        <v>300000000</v>
      </c>
      <c r="M36" s="24"/>
      <c r="N36" s="24"/>
    </row>
    <row r="37" spans="1:23" s="8" customFormat="1" outlineLevel="1" x14ac:dyDescent="0.2">
      <c r="C37" s="8" t="s">
        <v>83</v>
      </c>
      <c r="E37" s="24">
        <v>500000000</v>
      </c>
      <c r="F37" s="23"/>
      <c r="G37" s="24"/>
      <c r="H37" s="24"/>
      <c r="I37" s="24"/>
      <c r="J37" s="24">
        <f>L37-E37</f>
        <v>-166666666.65999997</v>
      </c>
      <c r="K37" s="25"/>
      <c r="L37" s="24">
        <v>333333333.34000003</v>
      </c>
      <c r="M37" s="24"/>
      <c r="N37" s="24"/>
    </row>
    <row r="38" spans="1:23" s="8" customFormat="1" ht="14.25" customHeight="1" x14ac:dyDescent="0.2">
      <c r="E38" s="59">
        <f>SUM(E29:E37)</f>
        <v>5300000000</v>
      </c>
      <c r="F38" s="23"/>
      <c r="G38" s="59">
        <f>SUM(G29:G36)</f>
        <v>1000000000</v>
      </c>
      <c r="H38" s="24"/>
      <c r="I38" s="24"/>
      <c r="J38" s="59">
        <f>SUM(J29:J37)</f>
        <v>-856666666.65999997</v>
      </c>
      <c r="K38" s="25"/>
      <c r="L38" s="59">
        <f>SUM(L29:L37)</f>
        <v>3943333333.3400002</v>
      </c>
      <c r="M38" s="24"/>
      <c r="N38" s="24"/>
    </row>
    <row r="39" spans="1:23" s="8" customFormat="1" ht="15" customHeight="1" x14ac:dyDescent="0.25">
      <c r="B39" s="78" t="s">
        <v>12</v>
      </c>
      <c r="C39" s="76"/>
      <c r="D39" s="76"/>
      <c r="E39" s="79"/>
      <c r="F39" s="24"/>
      <c r="G39" s="80"/>
      <c r="H39" s="24"/>
      <c r="I39" s="24"/>
      <c r="J39" s="81"/>
      <c r="K39" s="24"/>
      <c r="L39" s="77"/>
      <c r="M39" s="36"/>
      <c r="R39" s="23"/>
      <c r="T39" s="28"/>
      <c r="U39" s="20"/>
      <c r="W39" s="37"/>
    </row>
    <row r="40" spans="1:23" s="8" customFormat="1" ht="5.25" customHeight="1" x14ac:dyDescent="0.2">
      <c r="B40" s="76"/>
      <c r="C40" s="76"/>
      <c r="D40" s="76"/>
      <c r="E40" s="82"/>
      <c r="F40" s="38"/>
      <c r="G40" s="83"/>
      <c r="H40" s="24"/>
      <c r="I40" s="24"/>
      <c r="J40" s="84"/>
      <c r="K40" s="24"/>
      <c r="L40" s="84"/>
      <c r="M40" s="41"/>
      <c r="W40" s="37"/>
    </row>
    <row r="41" spans="1:23" s="8" customFormat="1" x14ac:dyDescent="0.2">
      <c r="B41" s="8" t="s">
        <v>13</v>
      </c>
      <c r="C41" s="10"/>
      <c r="E41" s="24"/>
      <c r="F41" s="24"/>
      <c r="G41" s="34"/>
      <c r="H41" s="24"/>
      <c r="I41" s="24"/>
      <c r="J41" s="35"/>
      <c r="K41" s="24"/>
      <c r="L41" s="24"/>
      <c r="M41" s="36"/>
      <c r="R41" s="23"/>
      <c r="T41" s="1"/>
      <c r="U41" s="20"/>
      <c r="W41" s="37"/>
    </row>
    <row r="42" spans="1:23" s="8" customFormat="1" ht="6" customHeight="1" x14ac:dyDescent="0.2">
      <c r="B42" s="10"/>
      <c r="C42" s="10"/>
      <c r="E42" s="24"/>
      <c r="F42" s="24"/>
      <c r="G42" s="34"/>
      <c r="H42" s="24"/>
      <c r="I42" s="24"/>
      <c r="J42" s="35"/>
      <c r="K42" s="24"/>
      <c r="L42" s="24"/>
      <c r="M42" s="36"/>
      <c r="S42" s="3"/>
      <c r="W42" s="37"/>
    </row>
    <row r="43" spans="1:23" s="8" customFormat="1" x14ac:dyDescent="0.2">
      <c r="B43" s="10"/>
      <c r="C43" s="8" t="s">
        <v>14</v>
      </c>
      <c r="E43" s="24"/>
      <c r="F43" s="24"/>
      <c r="G43" s="34"/>
      <c r="H43" s="34"/>
      <c r="I43" s="34"/>
      <c r="J43" s="34"/>
      <c r="K43" s="34"/>
      <c r="L43" s="35"/>
      <c r="M43" s="36"/>
      <c r="R43" s="23"/>
      <c r="S43" s="11"/>
      <c r="U43" s="20"/>
      <c r="W43" s="37"/>
    </row>
    <row r="44" spans="1:23" s="8" customFormat="1" outlineLevel="1" x14ac:dyDescent="0.2">
      <c r="A44" s="43" t="s">
        <v>15</v>
      </c>
      <c r="B44" s="10"/>
      <c r="C44" s="8" t="s">
        <v>7</v>
      </c>
      <c r="D44" s="8" t="s">
        <v>43</v>
      </c>
      <c r="E44" s="24"/>
      <c r="F44" s="24"/>
      <c r="G44" s="23">
        <v>352115076.96000051</v>
      </c>
      <c r="H44" s="23"/>
      <c r="I44" s="23"/>
      <c r="J44" s="23">
        <f>+L44-G44</f>
        <v>-352115076.96000051</v>
      </c>
      <c r="K44" s="34"/>
      <c r="L44" s="42">
        <v>0</v>
      </c>
      <c r="M44" s="36"/>
      <c r="N44" s="24"/>
      <c r="P44" s="24"/>
      <c r="R44" s="24"/>
    </row>
    <row r="45" spans="1:23" s="8" customFormat="1" outlineLevel="1" x14ac:dyDescent="0.2">
      <c r="A45" s="43" t="s">
        <v>16</v>
      </c>
      <c r="B45" s="10"/>
      <c r="C45" s="8" t="s">
        <v>7</v>
      </c>
      <c r="D45" s="8" t="s">
        <v>33</v>
      </c>
      <c r="E45" s="24"/>
      <c r="F45" s="24"/>
      <c r="G45" s="23">
        <v>349447538.50000054</v>
      </c>
      <c r="H45" s="23"/>
      <c r="I45" s="23"/>
      <c r="J45" s="23">
        <f>+L45-G45</f>
        <v>-349447538.50000054</v>
      </c>
      <c r="K45" s="34"/>
      <c r="L45" s="42">
        <v>0</v>
      </c>
      <c r="M45" s="36"/>
      <c r="N45" s="45"/>
      <c r="R45" s="24"/>
      <c r="S45" s="11"/>
    </row>
    <row r="46" spans="1:23" s="8" customFormat="1" ht="6" customHeight="1" outlineLevel="1" x14ac:dyDescent="0.2">
      <c r="B46" s="10"/>
      <c r="C46" s="46"/>
      <c r="E46" s="24"/>
      <c r="F46" s="24"/>
      <c r="G46" s="29"/>
      <c r="H46" s="24"/>
      <c r="I46" s="24"/>
      <c r="J46" s="44"/>
      <c r="K46" s="24"/>
      <c r="L46" s="30"/>
      <c r="M46" s="36"/>
      <c r="N46" s="45"/>
      <c r="S46" s="11"/>
    </row>
    <row r="47" spans="1:23" s="8" customFormat="1" x14ac:dyDescent="0.2">
      <c r="B47" s="10"/>
      <c r="C47" s="46"/>
      <c r="D47" s="47"/>
      <c r="E47" s="24"/>
      <c r="F47" s="24"/>
      <c r="G47" s="60">
        <f>SUM(G44:G45)</f>
        <v>701562615.46000099</v>
      </c>
      <c r="H47" s="24"/>
      <c r="I47" s="24"/>
      <c r="J47" s="60">
        <f>SUM(J44:J45)</f>
        <v>-701562615.46000099</v>
      </c>
      <c r="K47" s="24"/>
      <c r="L47" s="60">
        <f>SUM(L44:L45)</f>
        <v>0</v>
      </c>
      <c r="M47" s="36"/>
      <c r="N47" s="45"/>
      <c r="R47" s="24"/>
      <c r="S47" s="11"/>
    </row>
    <row r="48" spans="1:23" s="8" customFormat="1" x14ac:dyDescent="0.2">
      <c r="B48" s="10"/>
      <c r="C48" s="46"/>
      <c r="D48" s="47"/>
      <c r="E48" s="24"/>
      <c r="F48" s="24"/>
      <c r="G48" s="23"/>
      <c r="H48" s="24"/>
      <c r="I48" s="24"/>
      <c r="J48" s="23"/>
      <c r="K48" s="24"/>
      <c r="L48" s="23"/>
      <c r="M48" s="36"/>
      <c r="N48" s="45"/>
      <c r="R48" s="24"/>
      <c r="S48" s="11"/>
    </row>
    <row r="49" spans="1:19" s="8" customFormat="1" x14ac:dyDescent="0.2">
      <c r="B49" s="10"/>
      <c r="C49" s="46"/>
      <c r="D49" s="47"/>
      <c r="E49" s="24"/>
      <c r="F49" s="24"/>
      <c r="G49" s="23"/>
      <c r="H49" s="24"/>
      <c r="I49" s="24"/>
      <c r="J49" s="23"/>
      <c r="K49" s="24"/>
      <c r="L49" s="23"/>
      <c r="M49" s="36"/>
      <c r="N49" s="45"/>
      <c r="R49" s="24"/>
      <c r="S49" s="11"/>
    </row>
    <row r="50" spans="1:19" s="64" customFormat="1" ht="15" customHeight="1" x14ac:dyDescent="0.2">
      <c r="A50" s="127" t="s">
        <v>48</v>
      </c>
      <c r="B50" s="128"/>
      <c r="C50" s="63" t="s">
        <v>51</v>
      </c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R50" s="65"/>
    </row>
    <row r="51" spans="1:19" s="64" customFormat="1" ht="15" customHeight="1" x14ac:dyDescent="0.2">
      <c r="A51" s="129" t="s">
        <v>50</v>
      </c>
      <c r="B51" s="130"/>
      <c r="C51" s="64" t="s">
        <v>54</v>
      </c>
      <c r="E51" s="66"/>
      <c r="F51" s="90" t="s">
        <v>90</v>
      </c>
      <c r="N51" s="66"/>
      <c r="P51" s="67"/>
      <c r="R51" s="67"/>
    </row>
    <row r="52" spans="1:19" s="64" customFormat="1" ht="15" customHeight="1" x14ac:dyDescent="0.2">
      <c r="A52" s="129" t="s">
        <v>52</v>
      </c>
      <c r="B52" s="129"/>
      <c r="C52" s="64" t="s">
        <v>53</v>
      </c>
      <c r="E52" s="68"/>
      <c r="F52" s="68"/>
      <c r="N52" s="69"/>
    </row>
    <row r="53" spans="1:19" ht="15" x14ac:dyDescent="0.25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R53" s="1"/>
      <c r="S53" s="1"/>
    </row>
    <row r="54" spans="1:19" x14ac:dyDescent="0.2">
      <c r="J54" s="53"/>
      <c r="K54" s="53"/>
      <c r="L54" s="53"/>
      <c r="M54" s="53"/>
      <c r="N54" s="53"/>
    </row>
    <row r="55" spans="1:19" x14ac:dyDescent="0.2">
      <c r="J55" s="53"/>
      <c r="K55" s="53"/>
      <c r="L55" s="53"/>
      <c r="M55" s="53"/>
      <c r="N55" s="53"/>
    </row>
    <row r="56" spans="1:19" x14ac:dyDescent="0.2">
      <c r="J56" s="53"/>
      <c r="K56" s="53"/>
      <c r="L56" s="53"/>
      <c r="M56" s="53"/>
      <c r="N56" s="53"/>
    </row>
    <row r="57" spans="1:19" x14ac:dyDescent="0.2">
      <c r="J57" s="53"/>
      <c r="K57" s="53"/>
      <c r="L57" s="53"/>
      <c r="M57" s="53"/>
      <c r="N57" s="53"/>
    </row>
    <row r="58" spans="1:19" x14ac:dyDescent="0.2">
      <c r="N58" s="54"/>
    </row>
  </sheetData>
  <mergeCells count="13">
    <mergeCell ref="N20:N21"/>
    <mergeCell ref="P20:P21"/>
    <mergeCell ref="A50:B50"/>
    <mergeCell ref="A51:B51"/>
    <mergeCell ref="A52:B52"/>
    <mergeCell ref="A1:Q1"/>
    <mergeCell ref="A2:Q2"/>
    <mergeCell ref="A3:Q3"/>
    <mergeCell ref="A4:Q4"/>
    <mergeCell ref="E8:E9"/>
    <mergeCell ref="G8:G9"/>
    <mergeCell ref="J8:J9"/>
    <mergeCell ref="L8:L9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tabColor theme="1" tint="0.499984740745262"/>
    <pageSetUpPr fitToPage="1"/>
  </sheetPr>
  <dimension ref="A1:W58"/>
  <sheetViews>
    <sheetView showGridLines="0" topLeftCell="A19" zoomScale="80" zoomScaleNormal="80" workbookViewId="0">
      <selection activeCell="G15" sqref="G15:G21"/>
    </sheetView>
  </sheetViews>
  <sheetFormatPr baseColWidth="10" defaultColWidth="11.42578125" defaultRowHeight="12.75" outlineLevelRow="1" x14ac:dyDescent="0.2"/>
  <cols>
    <col min="1" max="1" width="3.28515625" style="1" customWidth="1"/>
    <col min="2" max="2" width="2.7109375" style="1" customWidth="1"/>
    <col min="3" max="3" width="15.7109375" style="1" customWidth="1"/>
    <col min="4" max="4" width="13.85546875" style="1" bestFit="1" customWidth="1"/>
    <col min="5" max="5" width="15.7109375" style="1" customWidth="1"/>
    <col min="6" max="6" width="1.28515625" style="1" customWidth="1"/>
    <col min="7" max="7" width="17.7109375" style="1" customWidth="1"/>
    <col min="8" max="9" width="2.42578125" style="1" customWidth="1"/>
    <col min="10" max="10" width="18.85546875" style="1" customWidth="1"/>
    <col min="11" max="11" width="2.42578125" style="1" customWidth="1"/>
    <col min="12" max="12" width="19.140625" style="1" customWidth="1"/>
    <col min="13" max="13" width="1.7109375" style="1" customWidth="1"/>
    <col min="14" max="14" width="19" style="1" customWidth="1"/>
    <col min="15" max="15" width="4.42578125" style="1" customWidth="1"/>
    <col min="16" max="17" width="18.7109375" style="1" customWidth="1"/>
    <col min="18" max="18" width="17.5703125" style="3" bestFit="1" customWidth="1"/>
    <col min="19" max="19" width="16.5703125" style="3" bestFit="1" customWidth="1"/>
    <col min="20" max="20" width="16" style="1" bestFit="1" customWidth="1"/>
    <col min="21" max="21" width="18.7109375" style="1" customWidth="1"/>
    <col min="22" max="16384" width="11.42578125" style="1"/>
  </cols>
  <sheetData>
    <row r="1" spans="1:21" ht="26.25" x14ac:dyDescent="0.4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</row>
    <row r="2" spans="1:21" ht="21" x14ac:dyDescent="0.35">
      <c r="A2" s="121" t="s">
        <v>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</row>
    <row r="3" spans="1:21" ht="15.75" x14ac:dyDescent="0.25">
      <c r="A3" s="122" t="s">
        <v>87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</row>
    <row r="4" spans="1:21" ht="15.75" customHeight="1" x14ac:dyDescent="0.2">
      <c r="A4" s="123" t="s">
        <v>2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7"/>
      <c r="S4" s="7"/>
    </row>
    <row r="5" spans="1:21" s="8" customFormat="1" ht="6" customHeight="1" thickBot="1" x14ac:dyDescent="0.25">
      <c r="C5" s="9"/>
      <c r="I5" s="10"/>
      <c r="J5" s="10"/>
      <c r="K5" s="10"/>
      <c r="L5" s="10"/>
      <c r="M5" s="10"/>
      <c r="N5" s="10"/>
      <c r="R5" s="11"/>
      <c r="S5" s="11"/>
    </row>
    <row r="6" spans="1:21" s="8" customFormat="1" ht="18" customHeight="1" thickBot="1" x14ac:dyDescent="0.25">
      <c r="B6" s="55"/>
      <c r="C6" s="55"/>
      <c r="D6" s="55"/>
      <c r="E6" s="55"/>
      <c r="F6" s="55"/>
      <c r="G6" s="56"/>
      <c r="H6" s="56"/>
      <c r="I6" s="57"/>
      <c r="J6" s="56" t="s">
        <v>3</v>
      </c>
      <c r="K6" s="56"/>
      <c r="L6" s="56"/>
      <c r="M6" s="56"/>
      <c r="N6" s="55"/>
      <c r="O6" s="55"/>
      <c r="P6" s="55"/>
      <c r="Q6" s="55"/>
      <c r="S6" s="11"/>
    </row>
    <row r="7" spans="1:21" s="8" customFormat="1" ht="10.5" customHeight="1" x14ac:dyDescent="0.2">
      <c r="C7" s="10"/>
      <c r="D7" s="10"/>
      <c r="E7" s="12"/>
      <c r="F7" s="12"/>
      <c r="G7" s="12"/>
      <c r="H7" s="12"/>
      <c r="I7" s="12"/>
      <c r="J7" s="12"/>
      <c r="K7" s="12"/>
      <c r="L7" s="12"/>
      <c r="M7" s="12"/>
      <c r="Q7" s="12"/>
      <c r="R7" s="11"/>
      <c r="S7" s="11"/>
    </row>
    <row r="8" spans="1:21" s="8" customFormat="1" x14ac:dyDescent="0.2">
      <c r="E8" s="125" t="s">
        <v>4</v>
      </c>
      <c r="F8" s="13"/>
      <c r="G8" s="116" t="s">
        <v>22</v>
      </c>
      <c r="H8" s="14"/>
      <c r="I8" s="15"/>
      <c r="J8" s="125" t="s">
        <v>5</v>
      </c>
      <c r="L8" s="116" t="s">
        <v>86</v>
      </c>
      <c r="Q8" s="16"/>
      <c r="R8" s="11"/>
      <c r="S8" s="11"/>
    </row>
    <row r="9" spans="1:21" s="17" customFormat="1" x14ac:dyDescent="0.2">
      <c r="C9" s="13"/>
      <c r="E9" s="126"/>
      <c r="F9" s="13"/>
      <c r="G9" s="117"/>
      <c r="H9" s="18"/>
      <c r="J9" s="126"/>
      <c r="L9" s="117"/>
      <c r="M9" s="16"/>
      <c r="Q9" s="16"/>
      <c r="R9" s="11"/>
      <c r="S9" s="19"/>
      <c r="U9" s="20"/>
    </row>
    <row r="10" spans="1:21" s="17" customFormat="1" ht="20.25" customHeight="1" x14ac:dyDescent="0.25">
      <c r="B10" s="71" t="s">
        <v>6</v>
      </c>
      <c r="C10" s="72"/>
      <c r="D10" s="73"/>
      <c r="E10" s="72"/>
      <c r="F10" s="13"/>
      <c r="G10" s="74"/>
      <c r="J10" s="72"/>
      <c r="L10" s="74"/>
      <c r="M10" s="21"/>
      <c r="N10" s="21"/>
      <c r="P10" s="21"/>
      <c r="Q10" s="16"/>
      <c r="U10" s="20"/>
    </row>
    <row r="11" spans="1:21" s="17" customFormat="1" ht="12" customHeight="1" outlineLevel="1" x14ac:dyDescent="0.2">
      <c r="C11" s="8" t="s">
        <v>7</v>
      </c>
      <c r="D11" s="8" t="s">
        <v>38</v>
      </c>
      <c r="E11" s="23">
        <v>1160000000</v>
      </c>
      <c r="F11" s="23"/>
      <c r="G11" s="24">
        <v>992421897.99999964</v>
      </c>
      <c r="H11" s="24"/>
      <c r="I11" s="24"/>
      <c r="J11" s="23">
        <f>+L11-G11</f>
        <v>-8923970.9999997616</v>
      </c>
      <c r="K11" s="25"/>
      <c r="L11" s="24">
        <v>983497926.99999988</v>
      </c>
      <c r="M11" s="21"/>
      <c r="N11" s="26"/>
      <c r="P11" s="24"/>
      <c r="Q11" s="21"/>
      <c r="R11" s="27"/>
      <c r="U11" s="20"/>
    </row>
    <row r="12" spans="1:21" s="8" customFormat="1" ht="12.75" customHeight="1" outlineLevel="1" x14ac:dyDescent="0.2">
      <c r="C12" s="8" t="s">
        <v>7</v>
      </c>
      <c r="D12" s="8" t="s">
        <v>38</v>
      </c>
      <c r="E12" s="23">
        <v>5000000000</v>
      </c>
      <c r="F12" s="23"/>
      <c r="G12" s="24">
        <v>4703229724.46</v>
      </c>
      <c r="H12" s="24"/>
      <c r="I12" s="24"/>
      <c r="J12" s="23">
        <f t="shared" ref="J12:J19" si="0">+L12-G12</f>
        <v>-42291978.589999199</v>
      </c>
      <c r="K12" s="25"/>
      <c r="L12" s="24">
        <v>4660937745.8700008</v>
      </c>
      <c r="M12" s="24"/>
      <c r="N12" s="58"/>
      <c r="O12" s="1"/>
      <c r="Q12" s="24"/>
    </row>
    <row r="13" spans="1:21" s="8" customFormat="1" outlineLevel="1" x14ac:dyDescent="0.2">
      <c r="C13" s="8" t="s">
        <v>7</v>
      </c>
      <c r="D13" s="8" t="s">
        <v>39</v>
      </c>
      <c r="E13" s="23">
        <v>1781065000</v>
      </c>
      <c r="F13" s="23"/>
      <c r="G13" s="24">
        <v>1701311462.3400002</v>
      </c>
      <c r="H13" s="24"/>
      <c r="I13" s="24"/>
      <c r="J13" s="23">
        <f t="shared" si="0"/>
        <v>-14620721.599999905</v>
      </c>
      <c r="K13" s="25"/>
      <c r="L13" s="24">
        <v>1686690740.7400002</v>
      </c>
      <c r="M13" s="24"/>
      <c r="Q13" s="24"/>
      <c r="R13" s="11"/>
      <c r="S13" s="11"/>
      <c r="T13" s="11"/>
      <c r="U13" s="20"/>
    </row>
    <row r="14" spans="1:21" s="8" customFormat="1" outlineLevel="1" x14ac:dyDescent="0.2">
      <c r="C14" s="8" t="s">
        <v>7</v>
      </c>
      <c r="D14" s="8" t="s">
        <v>39</v>
      </c>
      <c r="E14" s="23">
        <v>2117321428.5699999</v>
      </c>
      <c r="F14" s="23"/>
      <c r="G14" s="24">
        <v>2010985265.7900002</v>
      </c>
      <c r="H14" s="24"/>
      <c r="I14" s="24"/>
      <c r="J14" s="23">
        <f t="shared" si="0"/>
        <v>-17281994.700000048</v>
      </c>
      <c r="K14" s="25"/>
      <c r="L14" s="24">
        <v>1993703271.0900002</v>
      </c>
      <c r="M14" s="24"/>
      <c r="Q14" s="24"/>
      <c r="R14" s="11"/>
      <c r="S14" s="11"/>
      <c r="T14" s="19"/>
      <c r="U14" s="20"/>
    </row>
    <row r="15" spans="1:21" s="8" customFormat="1" outlineLevel="1" x14ac:dyDescent="0.2">
      <c r="C15" s="8" t="s">
        <v>7</v>
      </c>
      <c r="D15" s="8" t="s">
        <v>39</v>
      </c>
      <c r="E15" s="23">
        <v>1380000000</v>
      </c>
      <c r="G15" s="24">
        <v>1368096249.8700001</v>
      </c>
      <c r="J15" s="23">
        <f t="shared" si="0"/>
        <v>-11757138.430000305</v>
      </c>
      <c r="L15" s="24">
        <v>1356339111.4399998</v>
      </c>
      <c r="M15" s="24"/>
      <c r="N15" s="26"/>
      <c r="Q15" s="24"/>
      <c r="R15" s="19"/>
      <c r="S15" s="19"/>
      <c r="T15" s="19"/>
      <c r="U15" s="20"/>
    </row>
    <row r="16" spans="1:21" s="8" customFormat="1" outlineLevel="1" x14ac:dyDescent="0.2">
      <c r="C16" s="8" t="s">
        <v>7</v>
      </c>
      <c r="D16" s="8" t="s">
        <v>40</v>
      </c>
      <c r="E16" s="23">
        <v>4500000000</v>
      </c>
      <c r="G16" s="24">
        <v>4461183423.5300007</v>
      </c>
      <c r="J16" s="23">
        <f t="shared" si="0"/>
        <v>-38338494.850000381</v>
      </c>
      <c r="L16" s="24">
        <v>4422844928.6800003</v>
      </c>
      <c r="M16" s="24"/>
      <c r="P16" s="24"/>
      <c r="R16" s="19"/>
      <c r="S16" s="19"/>
      <c r="T16" s="17"/>
      <c r="U16" s="20"/>
    </row>
    <row r="17" spans="1:21" outlineLevel="1" x14ac:dyDescent="0.2">
      <c r="C17" s="8" t="s">
        <v>7</v>
      </c>
      <c r="D17" s="1" t="s">
        <v>41</v>
      </c>
      <c r="E17" s="23">
        <v>1400000000</v>
      </c>
      <c r="G17" s="24">
        <v>1380222328.6799998</v>
      </c>
      <c r="J17" s="23">
        <f t="shared" si="0"/>
        <v>-19534081.029999971</v>
      </c>
      <c r="L17" s="24">
        <v>1360688247.6499999</v>
      </c>
      <c r="N17" s="26"/>
      <c r="P17" s="24"/>
      <c r="R17" s="11"/>
      <c r="S17" s="11"/>
      <c r="T17" s="28"/>
      <c r="U17" s="20"/>
    </row>
    <row r="18" spans="1:21" outlineLevel="1" x14ac:dyDescent="0.2">
      <c r="C18" s="8" t="s">
        <v>7</v>
      </c>
      <c r="D18" s="1" t="s">
        <v>42</v>
      </c>
      <c r="E18" s="23">
        <v>1995143736.0699999</v>
      </c>
      <c r="G18" s="24">
        <v>1993920044.8899999</v>
      </c>
      <c r="J18" s="23">
        <f t="shared" si="0"/>
        <v>-14557385.720000029</v>
      </c>
      <c r="L18" s="24">
        <v>1979362659.1699998</v>
      </c>
      <c r="N18" s="26"/>
      <c r="P18" s="24"/>
      <c r="R18" s="11"/>
      <c r="S18" s="11"/>
      <c r="T18" s="28"/>
      <c r="U18" s="20"/>
    </row>
    <row r="19" spans="1:21" ht="15" customHeight="1" outlineLevel="1" x14ac:dyDescent="0.2">
      <c r="C19" s="8" t="s">
        <v>7</v>
      </c>
      <c r="D19" s="1" t="s">
        <v>43</v>
      </c>
      <c r="E19" s="23">
        <v>1000000000</v>
      </c>
      <c r="G19" s="30">
        <v>999386665.14999998</v>
      </c>
      <c r="J19" s="29">
        <f t="shared" si="0"/>
        <v>-7296409.5000002384</v>
      </c>
      <c r="L19" s="30">
        <v>992090255.64999974</v>
      </c>
      <c r="R19" s="26"/>
      <c r="S19" s="26"/>
      <c r="T19" s="28"/>
      <c r="U19" s="20"/>
    </row>
    <row r="20" spans="1:21" ht="18.600000000000001" customHeight="1" x14ac:dyDescent="0.2">
      <c r="C20" s="8"/>
      <c r="E20" s="60">
        <f>SUM(E11:E19)</f>
        <v>20333530164.639999</v>
      </c>
      <c r="G20" s="60">
        <f>SUM(G11:G19)</f>
        <v>19610757062.710003</v>
      </c>
      <c r="J20" s="60">
        <f>SUM(J11:J19)</f>
        <v>-174602175.41999984</v>
      </c>
      <c r="L20" s="60">
        <f>SUM(L11:L19)</f>
        <v>19436154887.290001</v>
      </c>
      <c r="N20" s="116" t="s">
        <v>81</v>
      </c>
      <c r="P20" s="116" t="s">
        <v>82</v>
      </c>
      <c r="R20" s="11"/>
      <c r="S20" s="11"/>
      <c r="T20" s="8"/>
      <c r="U20" s="20"/>
    </row>
    <row r="21" spans="1:21" ht="20.25" customHeight="1" x14ac:dyDescent="0.2">
      <c r="B21" s="71" t="s">
        <v>8</v>
      </c>
      <c r="C21" s="76"/>
      <c r="D21" s="75"/>
      <c r="E21" s="77"/>
      <c r="G21" s="77"/>
      <c r="J21" s="77"/>
      <c r="L21" s="77"/>
      <c r="N21" s="117"/>
      <c r="P21" s="117"/>
      <c r="R21" s="11"/>
      <c r="S21" s="11"/>
      <c r="T21" s="8"/>
      <c r="U21" s="20"/>
    </row>
    <row r="22" spans="1:21" ht="6" customHeight="1" x14ac:dyDescent="0.2">
      <c r="C22" s="8"/>
      <c r="E22" s="23"/>
      <c r="G22" s="23"/>
      <c r="J22" s="23"/>
      <c r="L22" s="23"/>
      <c r="R22" s="11"/>
      <c r="S22" s="11"/>
      <c r="T22" s="8"/>
      <c r="U22" s="20"/>
    </row>
    <row r="23" spans="1:21" s="17" customFormat="1" ht="12" customHeight="1" outlineLevel="1" x14ac:dyDescent="0.2">
      <c r="A23" s="17" t="s">
        <v>50</v>
      </c>
      <c r="B23" s="17" t="s">
        <v>48</v>
      </c>
      <c r="C23" s="8" t="s">
        <v>49</v>
      </c>
      <c r="D23" s="8" t="s">
        <v>55</v>
      </c>
      <c r="E23" s="23">
        <v>1400000000</v>
      </c>
      <c r="F23" s="23"/>
      <c r="G23" s="23">
        <v>1400000000</v>
      </c>
      <c r="H23" s="24"/>
      <c r="I23" s="24"/>
      <c r="J23" s="23">
        <f>+L23-G23</f>
        <v>0</v>
      </c>
      <c r="K23" s="25"/>
      <c r="L23" s="23">
        <v>1400000000</v>
      </c>
      <c r="M23" s="21"/>
      <c r="N23" s="24">
        <v>450202200</v>
      </c>
      <c r="P23" s="24">
        <f>+L23-N23</f>
        <v>949797800</v>
      </c>
      <c r="Q23" s="21"/>
      <c r="R23" s="32"/>
      <c r="U23" s="20"/>
    </row>
    <row r="24" spans="1:21" s="17" customFormat="1" ht="12" customHeight="1" outlineLevel="1" x14ac:dyDescent="0.2">
      <c r="A24" s="17" t="s">
        <v>50</v>
      </c>
      <c r="B24" s="17" t="s">
        <v>48</v>
      </c>
      <c r="C24" s="8" t="s">
        <v>49</v>
      </c>
      <c r="D24" s="8" t="s">
        <v>55</v>
      </c>
      <c r="E24" s="23">
        <v>1200000000</v>
      </c>
      <c r="F24" s="23"/>
      <c r="G24" s="23">
        <v>1200000000</v>
      </c>
      <c r="H24" s="24"/>
      <c r="I24" s="24"/>
      <c r="J24" s="23">
        <f>+L24-G24</f>
        <v>0</v>
      </c>
      <c r="K24" s="25"/>
      <c r="L24" s="23">
        <v>1200000000</v>
      </c>
      <c r="M24" s="21"/>
      <c r="N24" s="24">
        <v>375740400</v>
      </c>
      <c r="P24" s="24">
        <f>+L24-N24</f>
        <v>824259600</v>
      </c>
      <c r="Q24" s="21"/>
      <c r="R24" s="32"/>
      <c r="U24" s="20"/>
    </row>
    <row r="25" spans="1:21" s="17" customFormat="1" ht="12" customHeight="1" outlineLevel="1" x14ac:dyDescent="0.2">
      <c r="A25" s="17" t="s">
        <v>50</v>
      </c>
      <c r="B25" s="17" t="s">
        <v>48</v>
      </c>
      <c r="C25" s="8" t="s">
        <v>49</v>
      </c>
      <c r="D25" s="8" t="s">
        <v>55</v>
      </c>
      <c r="E25" s="23">
        <v>665394050.15999997</v>
      </c>
      <c r="F25" s="23"/>
      <c r="G25" s="23">
        <v>637014515</v>
      </c>
      <c r="H25" s="24"/>
      <c r="I25" s="24"/>
      <c r="J25" s="23">
        <f>+L25-G25</f>
        <v>0</v>
      </c>
      <c r="K25" s="25"/>
      <c r="L25" s="23">
        <v>637014515</v>
      </c>
      <c r="M25" s="21"/>
      <c r="N25" s="24">
        <v>0</v>
      </c>
      <c r="P25" s="24">
        <f>+L25-N25</f>
        <v>637014515</v>
      </c>
      <c r="Q25" s="21"/>
      <c r="R25" s="33"/>
      <c r="U25" s="20"/>
    </row>
    <row r="26" spans="1:21" s="17" customFormat="1" ht="12" customHeight="1" outlineLevel="1" x14ac:dyDescent="0.2">
      <c r="A26" s="17" t="s">
        <v>50</v>
      </c>
      <c r="B26" s="17" t="s">
        <v>48</v>
      </c>
      <c r="C26" s="8" t="s">
        <v>49</v>
      </c>
      <c r="D26" s="8" t="s">
        <v>55</v>
      </c>
      <c r="E26" s="23">
        <v>1020000000</v>
      </c>
      <c r="F26" s="23"/>
      <c r="G26" s="29">
        <v>1020000000</v>
      </c>
      <c r="H26" s="24"/>
      <c r="I26" s="24"/>
      <c r="J26" s="29">
        <f>+L26-G26</f>
        <v>0</v>
      </c>
      <c r="K26" s="25"/>
      <c r="L26" s="29">
        <v>1020000000</v>
      </c>
      <c r="M26" s="21"/>
      <c r="N26" s="30">
        <v>302330040</v>
      </c>
      <c r="P26" s="30">
        <f>+L26-N26</f>
        <v>717669960</v>
      </c>
      <c r="Q26" s="21"/>
      <c r="R26" s="32"/>
      <c r="U26" s="20"/>
    </row>
    <row r="27" spans="1:21" x14ac:dyDescent="0.2">
      <c r="C27" s="8"/>
      <c r="E27" s="60">
        <f>SUM(E23:E26)</f>
        <v>4285394050.1599998</v>
      </c>
      <c r="G27" s="60">
        <f>SUM(G23:G26)</f>
        <v>4257014515</v>
      </c>
      <c r="J27" s="60">
        <f>SUM(J23:J26)</f>
        <v>0</v>
      </c>
      <c r="L27" s="60">
        <f>SUM(L23:L26)</f>
        <v>4257014515</v>
      </c>
      <c r="N27" s="62">
        <f>SUM(N23:N26)</f>
        <v>1128272640</v>
      </c>
      <c r="P27" s="23">
        <f>SUM(P23:P26)</f>
        <v>3128741875</v>
      </c>
      <c r="R27" s="11"/>
      <c r="S27" s="11"/>
      <c r="T27" s="8"/>
      <c r="U27" s="20"/>
    </row>
    <row r="28" spans="1:21" ht="20.25" customHeight="1" x14ac:dyDescent="0.2">
      <c r="B28" s="71" t="s">
        <v>10</v>
      </c>
      <c r="C28" s="76"/>
      <c r="D28" s="75"/>
      <c r="E28" s="75"/>
      <c r="G28" s="75"/>
      <c r="J28" s="77"/>
      <c r="L28" s="75"/>
      <c r="R28" s="31"/>
    </row>
    <row r="29" spans="1:21" s="17" customFormat="1" outlineLevel="1" x14ac:dyDescent="0.2">
      <c r="C29" s="8" t="s">
        <v>31</v>
      </c>
      <c r="D29" s="8" t="s">
        <v>40</v>
      </c>
      <c r="E29" s="23">
        <v>1000000000</v>
      </c>
      <c r="F29" s="23"/>
      <c r="G29" s="23">
        <v>1000000000</v>
      </c>
      <c r="H29" s="24"/>
      <c r="I29" s="24"/>
      <c r="J29" s="23">
        <f>+L29-G29</f>
        <v>0</v>
      </c>
      <c r="K29" s="25"/>
      <c r="L29" s="23">
        <v>1000000000</v>
      </c>
      <c r="M29" s="21"/>
      <c r="N29" s="24"/>
      <c r="P29" s="24"/>
      <c r="Q29" s="21"/>
      <c r="R29" s="32"/>
      <c r="U29" s="20"/>
    </row>
    <row r="30" spans="1:21" s="17" customFormat="1" outlineLevel="1" x14ac:dyDescent="0.2">
      <c r="C30" s="8" t="s">
        <v>31</v>
      </c>
      <c r="D30" s="8" t="s">
        <v>40</v>
      </c>
      <c r="E30" s="23">
        <v>500000000</v>
      </c>
      <c r="F30" s="23"/>
      <c r="G30" s="23">
        <v>0</v>
      </c>
      <c r="H30" s="24"/>
      <c r="I30" s="24"/>
      <c r="J30" s="23">
        <f>L30-E30</f>
        <v>-500000000</v>
      </c>
      <c r="K30" s="25"/>
      <c r="L30" s="23">
        <v>0</v>
      </c>
      <c r="M30" s="21"/>
      <c r="N30" s="24"/>
      <c r="P30" s="24"/>
      <c r="Q30" s="21"/>
      <c r="R30" s="32"/>
      <c r="U30" s="20"/>
    </row>
    <row r="31" spans="1:21" s="17" customFormat="1" outlineLevel="1" x14ac:dyDescent="0.2">
      <c r="C31" s="8" t="s">
        <v>31</v>
      </c>
      <c r="D31" s="8" t="s">
        <v>40</v>
      </c>
      <c r="E31" s="23">
        <v>500000000</v>
      </c>
      <c r="F31" s="23"/>
      <c r="G31" s="23">
        <v>0</v>
      </c>
      <c r="H31" s="24"/>
      <c r="I31" s="24"/>
      <c r="J31" s="23">
        <v>0</v>
      </c>
      <c r="K31" s="25"/>
      <c r="L31" s="23">
        <v>0</v>
      </c>
      <c r="M31" s="21"/>
      <c r="N31" s="24"/>
      <c r="P31" s="24"/>
      <c r="Q31" s="21"/>
      <c r="R31" s="32"/>
      <c r="U31" s="20"/>
    </row>
    <row r="32" spans="1:21" s="17" customFormat="1" outlineLevel="1" x14ac:dyDescent="0.2">
      <c r="C32" s="8" t="s">
        <v>31</v>
      </c>
      <c r="D32" s="8" t="s">
        <v>40</v>
      </c>
      <c r="E32" s="23">
        <v>1000000000</v>
      </c>
      <c r="F32" s="23"/>
      <c r="G32" s="23">
        <v>0</v>
      </c>
      <c r="H32" s="24"/>
      <c r="I32" s="24"/>
      <c r="J32" s="23">
        <v>0</v>
      </c>
      <c r="K32" s="25"/>
      <c r="L32" s="23">
        <v>1000000000</v>
      </c>
      <c r="M32" s="21"/>
      <c r="N32" s="24"/>
      <c r="P32" s="24"/>
      <c r="Q32" s="21"/>
      <c r="R32" s="32"/>
      <c r="U32" s="20"/>
    </row>
    <row r="33" spans="1:23" s="17" customFormat="1" outlineLevel="1" x14ac:dyDescent="0.2">
      <c r="C33" s="8" t="s">
        <v>31</v>
      </c>
      <c r="D33" s="8" t="s">
        <v>40</v>
      </c>
      <c r="E33" s="23">
        <v>350000000</v>
      </c>
      <c r="F33" s="23"/>
      <c r="G33" s="23">
        <v>0</v>
      </c>
      <c r="H33" s="24"/>
      <c r="I33" s="24"/>
      <c r="J33" s="23">
        <f>L33-E33</f>
        <v>0</v>
      </c>
      <c r="K33" s="25"/>
      <c r="L33" s="23">
        <v>350000000</v>
      </c>
      <c r="M33" s="21"/>
      <c r="N33" s="24"/>
      <c r="P33" s="24"/>
      <c r="Q33" s="21"/>
      <c r="R33" s="32"/>
      <c r="U33" s="20"/>
    </row>
    <row r="34" spans="1:23" s="17" customFormat="1" outlineLevel="1" x14ac:dyDescent="0.2">
      <c r="C34" s="8" t="s">
        <v>31</v>
      </c>
      <c r="D34" s="8" t="s">
        <v>40</v>
      </c>
      <c r="E34" s="23">
        <v>150000000</v>
      </c>
      <c r="F34" s="23"/>
      <c r="G34" s="23">
        <v>0</v>
      </c>
      <c r="H34" s="24"/>
      <c r="I34" s="24"/>
      <c r="J34" s="23">
        <f>L34-E34</f>
        <v>0</v>
      </c>
      <c r="K34" s="25"/>
      <c r="L34" s="23">
        <v>150000000</v>
      </c>
      <c r="M34" s="21"/>
      <c r="N34" s="24"/>
      <c r="P34" s="24"/>
      <c r="Q34" s="21"/>
      <c r="R34" s="32"/>
      <c r="U34" s="20"/>
    </row>
    <row r="35" spans="1:23" s="8" customFormat="1" outlineLevel="1" x14ac:dyDescent="0.2">
      <c r="C35" s="8" t="s">
        <v>32</v>
      </c>
      <c r="D35" s="8" t="s">
        <v>42</v>
      </c>
      <c r="E35" s="23">
        <v>1000000000</v>
      </c>
      <c r="F35" s="23"/>
      <c r="G35" s="24">
        <v>0</v>
      </c>
      <c r="H35" s="24"/>
      <c r="I35" s="24"/>
      <c r="J35" s="23">
        <f>L35-E35</f>
        <v>-845000000</v>
      </c>
      <c r="K35" s="25"/>
      <c r="L35" s="24">
        <v>155000000</v>
      </c>
      <c r="M35" s="24"/>
      <c r="N35" s="24"/>
    </row>
    <row r="36" spans="1:23" s="8" customFormat="1" outlineLevel="1" x14ac:dyDescent="0.2">
      <c r="C36" s="8" t="s">
        <v>33</v>
      </c>
      <c r="D36" s="8" t="s">
        <v>33</v>
      </c>
      <c r="E36" s="24">
        <v>300000000</v>
      </c>
      <c r="F36" s="23"/>
      <c r="G36" s="24">
        <v>0</v>
      </c>
      <c r="H36" s="24"/>
      <c r="I36" s="24"/>
      <c r="J36" s="24">
        <v>0</v>
      </c>
      <c r="K36" s="25"/>
      <c r="L36" s="24">
        <v>300000000</v>
      </c>
      <c r="M36" s="24"/>
      <c r="N36" s="24"/>
    </row>
    <row r="37" spans="1:23" s="8" customFormat="1" outlineLevel="1" x14ac:dyDescent="0.2">
      <c r="C37" s="8" t="s">
        <v>83</v>
      </c>
      <c r="E37" s="24">
        <v>500000000</v>
      </c>
      <c r="F37" s="23"/>
      <c r="G37" s="24"/>
      <c r="H37" s="24"/>
      <c r="I37" s="24"/>
      <c r="J37" s="24">
        <f>L37-E37</f>
        <v>-333333333.33999997</v>
      </c>
      <c r="K37" s="25"/>
      <c r="L37" s="24">
        <v>166666666.66000003</v>
      </c>
      <c r="M37" s="24"/>
      <c r="N37" s="24"/>
    </row>
    <row r="38" spans="1:23" s="8" customFormat="1" ht="14.25" customHeight="1" x14ac:dyDescent="0.2">
      <c r="E38" s="59">
        <f>SUM(E29:E37)</f>
        <v>5300000000</v>
      </c>
      <c r="F38" s="23"/>
      <c r="G38" s="59">
        <f>SUM(G29:G36)</f>
        <v>1000000000</v>
      </c>
      <c r="H38" s="24"/>
      <c r="I38" s="24"/>
      <c r="J38" s="59">
        <f>SUM(J29:J37)</f>
        <v>-1678333333.3399999</v>
      </c>
      <c r="K38" s="25"/>
      <c r="L38" s="59">
        <f>SUM(L29:L37)</f>
        <v>3121666666.6599998</v>
      </c>
      <c r="M38" s="24"/>
      <c r="N38" s="24"/>
    </row>
    <row r="39" spans="1:23" s="8" customFormat="1" ht="15" customHeight="1" x14ac:dyDescent="0.25">
      <c r="B39" s="78" t="s">
        <v>12</v>
      </c>
      <c r="C39" s="76"/>
      <c r="D39" s="76"/>
      <c r="E39" s="79"/>
      <c r="F39" s="24"/>
      <c r="G39" s="80"/>
      <c r="H39" s="24"/>
      <c r="I39" s="24"/>
      <c r="J39" s="81"/>
      <c r="K39" s="24"/>
      <c r="L39" s="77"/>
      <c r="M39" s="36"/>
      <c r="R39" s="23"/>
      <c r="T39" s="28"/>
      <c r="U39" s="20"/>
      <c r="W39" s="37"/>
    </row>
    <row r="40" spans="1:23" s="8" customFormat="1" ht="5.25" customHeight="1" x14ac:dyDescent="0.2">
      <c r="B40" s="76"/>
      <c r="C40" s="76"/>
      <c r="D40" s="76"/>
      <c r="E40" s="82"/>
      <c r="F40" s="38"/>
      <c r="G40" s="83"/>
      <c r="H40" s="24"/>
      <c r="I40" s="24"/>
      <c r="J40" s="84"/>
      <c r="K40" s="24"/>
      <c r="L40" s="84"/>
      <c r="M40" s="41"/>
      <c r="W40" s="37"/>
    </row>
    <row r="41" spans="1:23" s="8" customFormat="1" x14ac:dyDescent="0.2">
      <c r="B41" s="8" t="s">
        <v>13</v>
      </c>
      <c r="C41" s="10"/>
      <c r="E41" s="24"/>
      <c r="F41" s="24"/>
      <c r="G41" s="34"/>
      <c r="H41" s="24"/>
      <c r="I41" s="24"/>
      <c r="J41" s="35"/>
      <c r="K41" s="24"/>
      <c r="L41" s="24"/>
      <c r="M41" s="36"/>
      <c r="R41" s="23"/>
      <c r="T41" s="1"/>
      <c r="U41" s="20"/>
      <c r="W41" s="37"/>
    </row>
    <row r="42" spans="1:23" s="8" customFormat="1" ht="6" customHeight="1" x14ac:dyDescent="0.2">
      <c r="B42" s="10"/>
      <c r="C42" s="10"/>
      <c r="E42" s="24"/>
      <c r="F42" s="24"/>
      <c r="G42" s="34"/>
      <c r="H42" s="24"/>
      <c r="I42" s="24"/>
      <c r="J42" s="35"/>
      <c r="K42" s="24"/>
      <c r="L42" s="24"/>
      <c r="M42" s="36"/>
      <c r="S42" s="3"/>
      <c r="W42" s="37"/>
    </row>
    <row r="43" spans="1:23" s="8" customFormat="1" x14ac:dyDescent="0.2">
      <c r="B43" s="10"/>
      <c r="C43" s="8" t="s">
        <v>14</v>
      </c>
      <c r="E43" s="24"/>
      <c r="F43" s="24"/>
      <c r="G43" s="34"/>
      <c r="H43" s="34"/>
      <c r="I43" s="34"/>
      <c r="J43" s="34"/>
      <c r="K43" s="34"/>
      <c r="L43" s="35"/>
      <c r="M43" s="36"/>
      <c r="R43" s="23"/>
      <c r="S43" s="11"/>
      <c r="U43" s="20"/>
      <c r="W43" s="37"/>
    </row>
    <row r="44" spans="1:23" s="8" customFormat="1" outlineLevel="1" x14ac:dyDescent="0.2">
      <c r="A44" s="43" t="s">
        <v>15</v>
      </c>
      <c r="B44" s="10"/>
      <c r="C44" s="8" t="s">
        <v>7</v>
      </c>
      <c r="D44" s="8" t="s">
        <v>43</v>
      </c>
      <c r="E44" s="24"/>
      <c r="F44" s="24"/>
      <c r="G44" s="23">
        <v>352115076.96000051</v>
      </c>
      <c r="H44" s="23"/>
      <c r="I44" s="23"/>
      <c r="J44" s="23">
        <f>+L44-G44</f>
        <v>-352115076.96000051</v>
      </c>
      <c r="K44" s="34"/>
      <c r="L44" s="42">
        <v>0</v>
      </c>
      <c r="M44" s="36"/>
      <c r="N44" s="24"/>
      <c r="P44" s="24"/>
      <c r="R44" s="24"/>
    </row>
    <row r="45" spans="1:23" s="8" customFormat="1" outlineLevel="1" x14ac:dyDescent="0.2">
      <c r="A45" s="43" t="s">
        <v>16</v>
      </c>
      <c r="B45" s="10"/>
      <c r="C45" s="8" t="s">
        <v>7</v>
      </c>
      <c r="D45" s="8" t="s">
        <v>33</v>
      </c>
      <c r="E45" s="24"/>
      <c r="F45" s="24"/>
      <c r="G45" s="23">
        <v>349447538.50000054</v>
      </c>
      <c r="H45" s="23"/>
      <c r="I45" s="23"/>
      <c r="J45" s="23">
        <f>+L45-G45</f>
        <v>-349447538.50000054</v>
      </c>
      <c r="K45" s="34"/>
      <c r="L45" s="42">
        <v>0</v>
      </c>
      <c r="M45" s="36"/>
      <c r="N45" s="45"/>
      <c r="R45" s="24"/>
      <c r="S45" s="11"/>
    </row>
    <row r="46" spans="1:23" s="8" customFormat="1" ht="6" customHeight="1" outlineLevel="1" x14ac:dyDescent="0.2">
      <c r="B46" s="10"/>
      <c r="C46" s="46"/>
      <c r="E46" s="24"/>
      <c r="F46" s="24"/>
      <c r="G46" s="29"/>
      <c r="H46" s="24"/>
      <c r="I46" s="24"/>
      <c r="J46" s="44"/>
      <c r="K46" s="24"/>
      <c r="L46" s="30"/>
      <c r="M46" s="36"/>
      <c r="N46" s="45"/>
      <c r="S46" s="11"/>
    </row>
    <row r="47" spans="1:23" s="8" customFormat="1" x14ac:dyDescent="0.2">
      <c r="B47" s="10"/>
      <c r="C47" s="46"/>
      <c r="D47" s="47"/>
      <c r="E47" s="24"/>
      <c r="F47" s="24"/>
      <c r="G47" s="60">
        <f>SUM(G44:G45)</f>
        <v>701562615.46000099</v>
      </c>
      <c r="H47" s="24"/>
      <c r="I47" s="24"/>
      <c r="J47" s="60">
        <f>SUM(J44:J45)</f>
        <v>-701562615.46000099</v>
      </c>
      <c r="K47" s="24"/>
      <c r="L47" s="60">
        <f>SUM(L44:L45)</f>
        <v>0</v>
      </c>
      <c r="M47" s="36"/>
      <c r="N47" s="45"/>
      <c r="R47" s="24"/>
      <c r="S47" s="11"/>
    </row>
    <row r="48" spans="1:23" s="8" customFormat="1" x14ac:dyDescent="0.2">
      <c r="B48" s="10"/>
      <c r="C48" s="46"/>
      <c r="D48" s="47"/>
      <c r="E48" s="24"/>
      <c r="F48" s="24"/>
      <c r="G48" s="23"/>
      <c r="H48" s="24"/>
      <c r="I48" s="24"/>
      <c r="J48" s="23"/>
      <c r="K48" s="24"/>
      <c r="L48" s="23"/>
      <c r="M48" s="36"/>
      <c r="N48" s="45"/>
      <c r="R48" s="24"/>
      <c r="S48" s="11"/>
    </row>
    <row r="49" spans="1:19" s="8" customFormat="1" x14ac:dyDescent="0.2">
      <c r="B49" s="10"/>
      <c r="C49" s="46"/>
      <c r="D49" s="47"/>
      <c r="E49" s="24"/>
      <c r="F49" s="24"/>
      <c r="G49" s="23"/>
      <c r="H49" s="24"/>
      <c r="I49" s="24"/>
      <c r="J49" s="23"/>
      <c r="K49" s="24"/>
      <c r="L49" s="23"/>
      <c r="M49" s="36"/>
      <c r="N49" s="45"/>
      <c r="R49" s="24"/>
      <c r="S49" s="11"/>
    </row>
    <row r="50" spans="1:19" s="64" customFormat="1" ht="15" customHeight="1" x14ac:dyDescent="0.2">
      <c r="A50" s="127" t="s">
        <v>48</v>
      </c>
      <c r="B50" s="128"/>
      <c r="C50" s="63" t="s">
        <v>51</v>
      </c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R50" s="65"/>
    </row>
    <row r="51" spans="1:19" s="64" customFormat="1" ht="15" customHeight="1" x14ac:dyDescent="0.2">
      <c r="A51" s="129" t="s">
        <v>50</v>
      </c>
      <c r="B51" s="130"/>
      <c r="C51" s="64" t="s">
        <v>54</v>
      </c>
      <c r="E51" s="66"/>
      <c r="F51" s="90" t="s">
        <v>89</v>
      </c>
      <c r="N51" s="66"/>
      <c r="P51" s="67"/>
      <c r="R51" s="67"/>
    </row>
    <row r="52" spans="1:19" s="64" customFormat="1" ht="15" customHeight="1" x14ac:dyDescent="0.2">
      <c r="A52" s="129" t="s">
        <v>52</v>
      </c>
      <c r="B52" s="129"/>
      <c r="C52" s="64" t="s">
        <v>53</v>
      </c>
      <c r="E52" s="68"/>
      <c r="F52" s="68"/>
      <c r="N52" s="69"/>
    </row>
    <row r="53" spans="1:19" ht="15" x14ac:dyDescent="0.25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R53" s="1"/>
      <c r="S53" s="1"/>
    </row>
    <row r="54" spans="1:19" x14ac:dyDescent="0.2">
      <c r="J54" s="53"/>
      <c r="K54" s="53"/>
      <c r="L54" s="53"/>
      <c r="M54" s="53"/>
      <c r="N54" s="53"/>
    </row>
    <row r="55" spans="1:19" x14ac:dyDescent="0.2">
      <c r="J55" s="53"/>
      <c r="K55" s="53"/>
      <c r="L55" s="53"/>
      <c r="M55" s="53"/>
      <c r="N55" s="53"/>
    </row>
    <row r="56" spans="1:19" x14ac:dyDescent="0.2">
      <c r="J56" s="53"/>
      <c r="K56" s="53"/>
      <c r="L56" s="53"/>
      <c r="M56" s="53"/>
      <c r="N56" s="53"/>
    </row>
    <row r="57" spans="1:19" x14ac:dyDescent="0.2">
      <c r="J57" s="53"/>
      <c r="K57" s="53"/>
      <c r="L57" s="53"/>
      <c r="M57" s="53"/>
      <c r="N57" s="53"/>
    </row>
    <row r="58" spans="1:19" x14ac:dyDescent="0.2">
      <c r="N58" s="54"/>
    </row>
  </sheetData>
  <mergeCells count="13">
    <mergeCell ref="N20:N21"/>
    <mergeCell ref="P20:P21"/>
    <mergeCell ref="A50:B50"/>
    <mergeCell ref="A51:B51"/>
    <mergeCell ref="A52:B52"/>
    <mergeCell ref="A1:Q1"/>
    <mergeCell ref="A2:Q2"/>
    <mergeCell ref="A3:Q3"/>
    <mergeCell ref="A4:Q4"/>
    <mergeCell ref="E8:E9"/>
    <mergeCell ref="G8:G9"/>
    <mergeCell ref="J8:J9"/>
    <mergeCell ref="L8:L9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tabColor theme="1" tint="0.499984740745262"/>
    <pageSetUpPr fitToPage="1"/>
  </sheetPr>
  <dimension ref="A1:W59"/>
  <sheetViews>
    <sheetView showGridLines="0" topLeftCell="A4" zoomScale="80" zoomScaleNormal="80" workbookViewId="0">
      <selection activeCell="J30" sqref="J30:J31"/>
    </sheetView>
  </sheetViews>
  <sheetFormatPr baseColWidth="10" defaultColWidth="11.42578125" defaultRowHeight="12.75" outlineLevelRow="1" x14ac:dyDescent="0.2"/>
  <cols>
    <col min="1" max="1" width="3.28515625" style="1" customWidth="1"/>
    <col min="2" max="2" width="2.7109375" style="1" customWidth="1"/>
    <col min="3" max="3" width="15.7109375" style="1" customWidth="1"/>
    <col min="4" max="4" width="13.85546875" style="1" bestFit="1" customWidth="1"/>
    <col min="5" max="5" width="15.7109375" style="1" customWidth="1"/>
    <col min="6" max="6" width="1.28515625" style="1" customWidth="1"/>
    <col min="7" max="7" width="17.7109375" style="1" customWidth="1"/>
    <col min="8" max="9" width="2.42578125" style="1" customWidth="1"/>
    <col min="10" max="10" width="18.85546875" style="1" customWidth="1"/>
    <col min="11" max="11" width="2.42578125" style="1" customWidth="1"/>
    <col min="12" max="12" width="19.140625" style="1" customWidth="1"/>
    <col min="13" max="13" width="1.7109375" style="1" customWidth="1"/>
    <col min="14" max="14" width="19" style="1" customWidth="1"/>
    <col min="15" max="15" width="4.42578125" style="1" customWidth="1"/>
    <col min="16" max="17" width="18.7109375" style="1" customWidth="1"/>
    <col min="18" max="18" width="17.5703125" style="3" bestFit="1" customWidth="1"/>
    <col min="19" max="19" width="16.5703125" style="3" bestFit="1" customWidth="1"/>
    <col min="20" max="20" width="16" style="1" bestFit="1" customWidth="1"/>
    <col min="21" max="21" width="18.7109375" style="1" customWidth="1"/>
    <col min="22" max="16384" width="11.42578125" style="1"/>
  </cols>
  <sheetData>
    <row r="1" spans="1:21" ht="26.25" x14ac:dyDescent="0.4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</row>
    <row r="2" spans="1:21" ht="21" x14ac:dyDescent="0.35">
      <c r="A2" s="121" t="s">
        <v>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</row>
    <row r="3" spans="1:21" ht="15.75" x14ac:dyDescent="0.25">
      <c r="A3" s="122" t="s">
        <v>93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</row>
    <row r="4" spans="1:21" ht="15.75" customHeight="1" x14ac:dyDescent="0.2">
      <c r="A4" s="123" t="s">
        <v>2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7"/>
      <c r="S4" s="7"/>
    </row>
    <row r="5" spans="1:21" s="8" customFormat="1" ht="6" customHeight="1" thickBot="1" x14ac:dyDescent="0.25">
      <c r="C5" s="9"/>
      <c r="I5" s="10"/>
      <c r="J5" s="10"/>
      <c r="K5" s="10"/>
      <c r="L5" s="10"/>
      <c r="M5" s="10"/>
      <c r="N5" s="10"/>
      <c r="R5" s="11"/>
      <c r="S5" s="11"/>
    </row>
    <row r="6" spans="1:21" s="8" customFormat="1" ht="18" customHeight="1" thickBot="1" x14ac:dyDescent="0.25">
      <c r="B6" s="55"/>
      <c r="C6" s="55"/>
      <c r="D6" s="55"/>
      <c r="E6" s="55"/>
      <c r="F6" s="55"/>
      <c r="G6" s="56"/>
      <c r="H6" s="56"/>
      <c r="I6" s="57"/>
      <c r="J6" s="56" t="s">
        <v>3</v>
      </c>
      <c r="K6" s="56"/>
      <c r="L6" s="56"/>
      <c r="M6" s="56"/>
      <c r="N6" s="55"/>
      <c r="O6" s="55"/>
      <c r="P6" s="55"/>
      <c r="Q6" s="55"/>
      <c r="S6" s="11"/>
    </row>
    <row r="7" spans="1:21" s="8" customFormat="1" ht="10.5" customHeight="1" x14ac:dyDescent="0.2">
      <c r="C7" s="10"/>
      <c r="D7" s="10"/>
      <c r="E7" s="12"/>
      <c r="F7" s="12"/>
      <c r="G7" s="12"/>
      <c r="H7" s="12"/>
      <c r="I7" s="12"/>
      <c r="J7" s="12"/>
      <c r="K7" s="12"/>
      <c r="L7" s="12"/>
      <c r="M7" s="12"/>
      <c r="Q7" s="12"/>
      <c r="R7" s="11"/>
      <c r="S7" s="11"/>
    </row>
    <row r="8" spans="1:21" s="8" customFormat="1" x14ac:dyDescent="0.2">
      <c r="E8" s="125" t="s">
        <v>4</v>
      </c>
      <c r="F8" s="13"/>
      <c r="G8" s="116" t="s">
        <v>22</v>
      </c>
      <c r="H8" s="14"/>
      <c r="I8" s="15"/>
      <c r="J8" s="125" t="s">
        <v>5</v>
      </c>
      <c r="L8" s="116" t="s">
        <v>94</v>
      </c>
      <c r="Q8" s="16"/>
      <c r="R8" s="11"/>
      <c r="S8" s="11"/>
    </row>
    <row r="9" spans="1:21" s="17" customFormat="1" x14ac:dyDescent="0.2">
      <c r="C9" s="13"/>
      <c r="E9" s="126"/>
      <c r="F9" s="13"/>
      <c r="G9" s="117"/>
      <c r="H9" s="18"/>
      <c r="J9" s="126"/>
      <c r="L9" s="117"/>
      <c r="M9" s="16"/>
      <c r="Q9" s="16"/>
      <c r="R9" s="11"/>
      <c r="S9" s="19"/>
      <c r="U9" s="20"/>
    </row>
    <row r="10" spans="1:21" s="17" customFormat="1" ht="20.25" customHeight="1" x14ac:dyDescent="0.25">
      <c r="B10" s="71" t="s">
        <v>6</v>
      </c>
      <c r="C10" s="72"/>
      <c r="D10" s="73"/>
      <c r="E10" s="72"/>
      <c r="F10" s="13"/>
      <c r="G10" s="74"/>
      <c r="J10" s="72"/>
      <c r="L10" s="74"/>
      <c r="M10" s="21"/>
      <c r="N10" s="21"/>
      <c r="P10" s="21"/>
      <c r="Q10" s="16"/>
      <c r="U10" s="20"/>
    </row>
    <row r="11" spans="1:21" s="17" customFormat="1" ht="12" customHeight="1" outlineLevel="1" x14ac:dyDescent="0.2">
      <c r="C11" s="8" t="s">
        <v>7</v>
      </c>
      <c r="D11" s="8" t="s">
        <v>38</v>
      </c>
      <c r="E11" s="23">
        <v>1160000000</v>
      </c>
      <c r="F11" s="23"/>
      <c r="G11" s="24">
        <v>992421897.99999964</v>
      </c>
      <c r="H11" s="24"/>
      <c r="I11" s="24"/>
      <c r="J11" s="23">
        <f>+L11-G11</f>
        <v>-9764737.9799997807</v>
      </c>
      <c r="K11" s="25"/>
      <c r="L11" s="24">
        <v>982657160.01999986</v>
      </c>
      <c r="M11" s="21"/>
      <c r="N11" s="26"/>
      <c r="P11" s="24"/>
      <c r="Q11" s="21"/>
      <c r="R11" s="27"/>
      <c r="U11" s="20"/>
    </row>
    <row r="12" spans="1:21" s="8" customFormat="1" ht="12.75" customHeight="1" outlineLevel="1" x14ac:dyDescent="0.2">
      <c r="C12" s="8" t="s">
        <v>7</v>
      </c>
      <c r="D12" s="8" t="s">
        <v>38</v>
      </c>
      <c r="E12" s="23">
        <v>5000000000</v>
      </c>
      <c r="F12" s="23"/>
      <c r="G12" s="24">
        <v>4703229724.46</v>
      </c>
      <c r="H12" s="24"/>
      <c r="I12" s="24"/>
      <c r="J12" s="23">
        <f t="shared" ref="J12:J18" si="0">+L12-G12</f>
        <v>-46276493.88999939</v>
      </c>
      <c r="K12" s="25"/>
      <c r="L12" s="24">
        <v>4656953230.5700006</v>
      </c>
      <c r="M12" s="24"/>
      <c r="N12" s="58"/>
      <c r="O12" s="1"/>
      <c r="Q12" s="24"/>
    </row>
    <row r="13" spans="1:21" s="8" customFormat="1" outlineLevel="1" x14ac:dyDescent="0.2">
      <c r="C13" s="8" t="s">
        <v>7</v>
      </c>
      <c r="D13" s="8" t="s">
        <v>39</v>
      </c>
      <c r="E13" s="23">
        <v>1781065000</v>
      </c>
      <c r="F13" s="23"/>
      <c r="G13" s="24">
        <v>1701311462.3400002</v>
      </c>
      <c r="H13" s="24"/>
      <c r="I13" s="24"/>
      <c r="J13" s="23">
        <f t="shared" si="0"/>
        <v>-16055783.359999895</v>
      </c>
      <c r="K13" s="25"/>
      <c r="L13" s="24">
        <v>1685255678.9800003</v>
      </c>
      <c r="M13" s="24"/>
      <c r="Q13" s="24"/>
      <c r="R13" s="11"/>
      <c r="S13" s="11"/>
      <c r="T13" s="11"/>
      <c r="U13" s="20"/>
    </row>
    <row r="14" spans="1:21" s="8" customFormat="1" outlineLevel="1" x14ac:dyDescent="0.2">
      <c r="C14" s="8" t="s">
        <v>7</v>
      </c>
      <c r="D14" s="8" t="s">
        <v>39</v>
      </c>
      <c r="E14" s="23">
        <v>2117321428.5699999</v>
      </c>
      <c r="F14" s="23"/>
      <c r="G14" s="24">
        <v>2010985265.7900002</v>
      </c>
      <c r="H14" s="24"/>
      <c r="I14" s="24"/>
      <c r="J14" s="23">
        <f t="shared" si="0"/>
        <v>-18978267.319999933</v>
      </c>
      <c r="K14" s="25"/>
      <c r="L14" s="24">
        <v>1992006998.4700003</v>
      </c>
      <c r="M14" s="24"/>
      <c r="Q14" s="24"/>
      <c r="R14" s="11"/>
      <c r="S14" s="11"/>
      <c r="T14" s="19"/>
      <c r="U14" s="20"/>
    </row>
    <row r="15" spans="1:21" s="8" customFormat="1" outlineLevel="1" x14ac:dyDescent="0.2">
      <c r="C15" s="8" t="s">
        <v>7</v>
      </c>
      <c r="D15" s="8" t="s">
        <v>39</v>
      </c>
      <c r="E15" s="23">
        <v>1380000000</v>
      </c>
      <c r="G15" s="24">
        <v>1368096249.8700001</v>
      </c>
      <c r="J15" s="23">
        <f t="shared" si="0"/>
        <v>-12911132.07000041</v>
      </c>
      <c r="L15" s="24">
        <v>1355185117.7999997</v>
      </c>
      <c r="M15" s="24"/>
      <c r="N15" s="26"/>
      <c r="Q15" s="24"/>
      <c r="R15" s="19"/>
      <c r="S15" s="19"/>
      <c r="T15" s="19"/>
      <c r="U15" s="20"/>
    </row>
    <row r="16" spans="1:21" s="8" customFormat="1" outlineLevel="1" x14ac:dyDescent="0.2">
      <c r="C16" s="8" t="s">
        <v>7</v>
      </c>
      <c r="D16" s="8" t="s">
        <v>40</v>
      </c>
      <c r="E16" s="23">
        <v>4500000000</v>
      </c>
      <c r="G16" s="24">
        <v>4461183423.5300007</v>
      </c>
      <c r="J16" s="23">
        <f t="shared" si="0"/>
        <v>-42101517.590000153</v>
      </c>
      <c r="L16" s="24">
        <v>4419081905.9400005</v>
      </c>
      <c r="M16" s="24"/>
      <c r="P16" s="24"/>
      <c r="R16" s="19"/>
      <c r="S16" s="19"/>
      <c r="T16" s="17"/>
      <c r="U16" s="20"/>
    </row>
    <row r="17" spans="1:21" outlineLevel="1" x14ac:dyDescent="0.2">
      <c r="C17" s="8" t="s">
        <v>7</v>
      </c>
      <c r="D17" s="1" t="s">
        <v>41</v>
      </c>
      <c r="E17" s="23">
        <v>1400000000</v>
      </c>
      <c r="G17" s="24">
        <v>1380222328.6799998</v>
      </c>
      <c r="J17" s="23">
        <f t="shared" si="0"/>
        <v>-21451401.769999981</v>
      </c>
      <c r="L17" s="24">
        <v>1358770926.9099998</v>
      </c>
      <c r="N17" s="26"/>
      <c r="P17" s="24"/>
      <c r="R17" s="11"/>
      <c r="S17" s="11"/>
      <c r="T17" s="28"/>
      <c r="U17" s="20"/>
    </row>
    <row r="18" spans="1:21" outlineLevel="1" x14ac:dyDescent="0.2">
      <c r="C18" s="8" t="s">
        <v>7</v>
      </c>
      <c r="D18" s="1" t="s">
        <v>42</v>
      </c>
      <c r="E18" s="23">
        <v>1995143736.0699999</v>
      </c>
      <c r="G18" s="24">
        <v>1993920044.8899999</v>
      </c>
      <c r="J18" s="23">
        <f t="shared" si="0"/>
        <v>-15986230.900000095</v>
      </c>
      <c r="L18" s="24">
        <v>1977933813.9899998</v>
      </c>
      <c r="N18" s="26"/>
      <c r="P18" s="24"/>
      <c r="R18" s="11"/>
      <c r="S18" s="11"/>
      <c r="T18" s="28"/>
      <c r="U18" s="20"/>
    </row>
    <row r="19" spans="1:21" outlineLevel="1" x14ac:dyDescent="0.2">
      <c r="C19" s="8" t="s">
        <v>7</v>
      </c>
      <c r="D19" s="1" t="s">
        <v>42</v>
      </c>
      <c r="E19" s="23">
        <v>1320276000</v>
      </c>
      <c r="G19" s="24">
        <v>0</v>
      </c>
      <c r="J19" s="23">
        <f>+L19-G19</f>
        <v>1319466228.72</v>
      </c>
      <c r="L19" s="24">
        <v>1319466228.72</v>
      </c>
      <c r="N19" s="26"/>
      <c r="P19" s="24"/>
      <c r="R19" s="11"/>
      <c r="S19" s="11"/>
      <c r="T19" s="28"/>
      <c r="U19" s="20"/>
    </row>
    <row r="20" spans="1:21" ht="15" customHeight="1" outlineLevel="1" x14ac:dyDescent="0.2">
      <c r="C20" s="8" t="s">
        <v>7</v>
      </c>
      <c r="D20" s="1" t="s">
        <v>43</v>
      </c>
      <c r="E20" s="23">
        <v>1000000000</v>
      </c>
      <c r="G20" s="30">
        <v>999386665.14999998</v>
      </c>
      <c r="J20" s="29">
        <f>+L20-G20</f>
        <v>-8012571.0200002193</v>
      </c>
      <c r="L20" s="30">
        <v>991374094.12999976</v>
      </c>
      <c r="R20" s="26"/>
      <c r="S20" s="26"/>
      <c r="T20" s="28"/>
      <c r="U20" s="20"/>
    </row>
    <row r="21" spans="1:21" ht="18.600000000000001" customHeight="1" x14ac:dyDescent="0.2">
      <c r="C21" s="8"/>
      <c r="E21" s="60">
        <f>SUM(E11:E20)</f>
        <v>21653806164.639999</v>
      </c>
      <c r="G21" s="60">
        <f>SUM(G11:G20)</f>
        <v>19610757062.710003</v>
      </c>
      <c r="J21" s="60">
        <f>SUM(J11:J20)</f>
        <v>1127928092.8200002</v>
      </c>
      <c r="L21" s="60">
        <f>SUM(L11:L20)</f>
        <v>20738685155.530003</v>
      </c>
      <c r="N21" s="116" t="s">
        <v>95</v>
      </c>
      <c r="P21" s="116" t="s">
        <v>96</v>
      </c>
      <c r="R21" s="11"/>
      <c r="S21" s="11"/>
      <c r="T21" s="8"/>
      <c r="U21" s="20"/>
    </row>
    <row r="22" spans="1:21" ht="20.25" customHeight="1" x14ac:dyDescent="0.2">
      <c r="B22" s="71" t="s">
        <v>8</v>
      </c>
      <c r="C22" s="76"/>
      <c r="D22" s="75"/>
      <c r="E22" s="77"/>
      <c r="G22" s="77"/>
      <c r="J22" s="77"/>
      <c r="L22" s="77"/>
      <c r="N22" s="117"/>
      <c r="P22" s="117"/>
      <c r="R22" s="11"/>
      <c r="S22" s="11"/>
      <c r="T22" s="8"/>
      <c r="U22" s="20"/>
    </row>
    <row r="23" spans="1:21" ht="6" customHeight="1" x14ac:dyDescent="0.2">
      <c r="C23" s="8"/>
      <c r="E23" s="23"/>
      <c r="G23" s="23"/>
      <c r="J23" s="23"/>
      <c r="L23" s="23"/>
      <c r="R23" s="11"/>
      <c r="S23" s="11"/>
      <c r="T23" s="8"/>
      <c r="U23" s="20"/>
    </row>
    <row r="24" spans="1:21" s="17" customFormat="1" ht="12" customHeight="1" outlineLevel="1" x14ac:dyDescent="0.2">
      <c r="A24" s="17" t="s">
        <v>50</v>
      </c>
      <c r="B24" s="17" t="s">
        <v>48</v>
      </c>
      <c r="C24" s="8" t="s">
        <v>49</v>
      </c>
      <c r="D24" s="8" t="s">
        <v>55</v>
      </c>
      <c r="E24" s="23">
        <v>1400000000</v>
      </c>
      <c r="F24" s="23"/>
      <c r="G24" s="23">
        <v>1400000000</v>
      </c>
      <c r="H24" s="24"/>
      <c r="I24" s="24"/>
      <c r="J24" s="23">
        <f>+L24-G24</f>
        <v>0</v>
      </c>
      <c r="K24" s="25"/>
      <c r="L24" s="23">
        <v>1400000000</v>
      </c>
      <c r="M24" s="21"/>
      <c r="N24" s="24">
        <v>445916800</v>
      </c>
      <c r="P24" s="24">
        <f>+L24-N24</f>
        <v>954083200</v>
      </c>
      <c r="Q24" s="21"/>
      <c r="R24" s="32"/>
      <c r="U24" s="20"/>
    </row>
    <row r="25" spans="1:21" s="17" customFormat="1" ht="12" customHeight="1" outlineLevel="1" x14ac:dyDescent="0.2">
      <c r="A25" s="17" t="s">
        <v>50</v>
      </c>
      <c r="B25" s="17" t="s">
        <v>48</v>
      </c>
      <c r="C25" s="8" t="s">
        <v>49</v>
      </c>
      <c r="D25" s="8" t="s">
        <v>55</v>
      </c>
      <c r="E25" s="23">
        <v>1200000000</v>
      </c>
      <c r="F25" s="23"/>
      <c r="G25" s="23">
        <v>1200000000</v>
      </c>
      <c r="H25" s="24"/>
      <c r="I25" s="24"/>
      <c r="J25" s="23">
        <f>+L25-G25</f>
        <v>0</v>
      </c>
      <c r="K25" s="25"/>
      <c r="L25" s="23">
        <v>1200000000</v>
      </c>
      <c r="M25" s="21"/>
      <c r="N25" s="24">
        <v>371352000</v>
      </c>
      <c r="P25" s="24">
        <f>+L25-N25</f>
        <v>828648000</v>
      </c>
      <c r="Q25" s="21"/>
      <c r="R25" s="32"/>
      <c r="U25" s="20"/>
    </row>
    <row r="26" spans="1:21" s="17" customFormat="1" ht="12" customHeight="1" outlineLevel="1" x14ac:dyDescent="0.2">
      <c r="A26" s="17" t="s">
        <v>50</v>
      </c>
      <c r="B26" s="17" t="s">
        <v>48</v>
      </c>
      <c r="C26" s="8" t="s">
        <v>49</v>
      </c>
      <c r="D26" s="8" t="s">
        <v>55</v>
      </c>
      <c r="E26" s="23">
        <v>665394050.15999997</v>
      </c>
      <c r="F26" s="23"/>
      <c r="G26" s="23">
        <v>637014515</v>
      </c>
      <c r="H26" s="24"/>
      <c r="I26" s="24"/>
      <c r="J26" s="23">
        <f>+L26-G26</f>
        <v>0</v>
      </c>
      <c r="K26" s="25"/>
      <c r="L26" s="23">
        <v>637014515</v>
      </c>
      <c r="M26" s="21"/>
      <c r="N26" s="24">
        <v>0</v>
      </c>
      <c r="P26" s="24">
        <f>+L26-N26</f>
        <v>637014515</v>
      </c>
      <c r="Q26" s="21"/>
      <c r="R26" s="33"/>
      <c r="U26" s="20"/>
    </row>
    <row r="27" spans="1:21" s="17" customFormat="1" ht="12" customHeight="1" outlineLevel="1" x14ac:dyDescent="0.2">
      <c r="A27" s="17" t="s">
        <v>50</v>
      </c>
      <c r="B27" s="17" t="s">
        <v>48</v>
      </c>
      <c r="C27" s="8" t="s">
        <v>49</v>
      </c>
      <c r="D27" s="8" t="s">
        <v>55</v>
      </c>
      <c r="E27" s="23">
        <v>1020000000</v>
      </c>
      <c r="F27" s="23"/>
      <c r="G27" s="29">
        <v>1020000000</v>
      </c>
      <c r="H27" s="24"/>
      <c r="I27" s="24"/>
      <c r="J27" s="29">
        <f>+L27-G27</f>
        <v>0</v>
      </c>
      <c r="K27" s="25"/>
      <c r="L27" s="29">
        <v>1020000000</v>
      </c>
      <c r="M27" s="21"/>
      <c r="N27" s="30">
        <v>297414660</v>
      </c>
      <c r="P27" s="30">
        <f>+L27-N27</f>
        <v>722585340</v>
      </c>
      <c r="Q27" s="21"/>
      <c r="R27" s="32"/>
      <c r="U27" s="20"/>
    </row>
    <row r="28" spans="1:21" x14ac:dyDescent="0.2">
      <c r="C28" s="8"/>
      <c r="E28" s="60">
        <f>SUM(E24:E27)</f>
        <v>4285394050.1599998</v>
      </c>
      <c r="G28" s="60">
        <f>SUM(G24:G27)</f>
        <v>4257014515</v>
      </c>
      <c r="J28" s="60">
        <f>SUM(J24:J27)</f>
        <v>0</v>
      </c>
      <c r="L28" s="60">
        <f>SUM(L24:L27)</f>
        <v>4257014515</v>
      </c>
      <c r="N28" s="62">
        <f>SUM(N24:N27)</f>
        <v>1114683460</v>
      </c>
      <c r="P28" s="23">
        <f>SUM(P24:P27)</f>
        <v>3142331055</v>
      </c>
      <c r="R28" s="11"/>
      <c r="S28" s="11"/>
      <c r="T28" s="8"/>
      <c r="U28" s="20"/>
    </row>
    <row r="29" spans="1:21" ht="20.25" customHeight="1" x14ac:dyDescent="0.2">
      <c r="B29" s="71" t="s">
        <v>10</v>
      </c>
      <c r="C29" s="76"/>
      <c r="D29" s="75"/>
      <c r="E29" s="75"/>
      <c r="G29" s="75"/>
      <c r="J29" s="77"/>
      <c r="L29" s="75"/>
      <c r="R29" s="31"/>
    </row>
    <row r="30" spans="1:21" s="17" customFormat="1" outlineLevel="1" x14ac:dyDescent="0.2">
      <c r="C30" s="8" t="s">
        <v>31</v>
      </c>
      <c r="D30" s="8" t="s">
        <v>40</v>
      </c>
      <c r="E30" s="23">
        <v>1000000000</v>
      </c>
      <c r="F30" s="23"/>
      <c r="G30" s="23">
        <v>1000000000</v>
      </c>
      <c r="H30" s="24"/>
      <c r="I30" s="24"/>
      <c r="J30" s="23">
        <f>+L30-G30</f>
        <v>-1000000000</v>
      </c>
      <c r="K30" s="25"/>
      <c r="L30" s="23">
        <v>0</v>
      </c>
      <c r="M30" s="21"/>
      <c r="N30" s="24"/>
      <c r="P30" s="24"/>
      <c r="Q30" s="21"/>
      <c r="R30" s="32"/>
      <c r="U30" s="20"/>
    </row>
    <row r="31" spans="1:21" s="17" customFormat="1" outlineLevel="1" x14ac:dyDescent="0.2">
      <c r="C31" s="8" t="s">
        <v>31</v>
      </c>
      <c r="D31" s="8" t="s">
        <v>40</v>
      </c>
      <c r="E31" s="23">
        <v>500000000</v>
      </c>
      <c r="F31" s="23"/>
      <c r="G31" s="23">
        <v>0</v>
      </c>
      <c r="H31" s="24"/>
      <c r="I31" s="24"/>
      <c r="J31" s="23">
        <v>0</v>
      </c>
      <c r="K31" s="25"/>
      <c r="L31" s="23">
        <v>0</v>
      </c>
      <c r="M31" s="21"/>
      <c r="N31" s="24"/>
      <c r="P31" s="24"/>
      <c r="Q31" s="21"/>
      <c r="R31" s="32"/>
      <c r="U31" s="20"/>
    </row>
    <row r="32" spans="1:21" s="17" customFormat="1" outlineLevel="1" x14ac:dyDescent="0.2">
      <c r="C32" s="8" t="s">
        <v>31</v>
      </c>
      <c r="D32" s="8" t="s">
        <v>40</v>
      </c>
      <c r="E32" s="23">
        <v>500000000</v>
      </c>
      <c r="F32" s="23"/>
      <c r="G32" s="23">
        <v>0</v>
      </c>
      <c r="H32" s="24"/>
      <c r="I32" s="24"/>
      <c r="J32" s="23">
        <v>0</v>
      </c>
      <c r="K32" s="25"/>
      <c r="L32" s="23">
        <v>0</v>
      </c>
      <c r="M32" s="21"/>
      <c r="N32" s="24"/>
      <c r="P32" s="24"/>
      <c r="Q32" s="21"/>
      <c r="R32" s="32"/>
      <c r="U32" s="20"/>
    </row>
    <row r="33" spans="1:23" s="17" customFormat="1" outlineLevel="1" x14ac:dyDescent="0.2">
      <c r="C33" s="8" t="s">
        <v>31</v>
      </c>
      <c r="D33" s="8" t="s">
        <v>40</v>
      </c>
      <c r="E33" s="23">
        <v>1000000000</v>
      </c>
      <c r="F33" s="23"/>
      <c r="G33" s="23">
        <v>0</v>
      </c>
      <c r="H33" s="24"/>
      <c r="I33" s="24"/>
      <c r="J33" s="23">
        <v>0</v>
      </c>
      <c r="K33" s="25"/>
      <c r="L33" s="23">
        <v>1000000000</v>
      </c>
      <c r="M33" s="21"/>
      <c r="N33" s="24"/>
      <c r="P33" s="24"/>
      <c r="Q33" s="21"/>
      <c r="R33" s="32"/>
      <c r="U33" s="20"/>
    </row>
    <row r="34" spans="1:23" s="17" customFormat="1" outlineLevel="1" x14ac:dyDescent="0.2">
      <c r="C34" s="8" t="s">
        <v>31</v>
      </c>
      <c r="D34" s="8" t="s">
        <v>40</v>
      </c>
      <c r="E34" s="23">
        <v>350000000</v>
      </c>
      <c r="F34" s="23"/>
      <c r="G34" s="23">
        <v>0</v>
      </c>
      <c r="H34" s="24"/>
      <c r="I34" s="24"/>
      <c r="J34" s="23">
        <f>L34-E34</f>
        <v>-350000000</v>
      </c>
      <c r="K34" s="25"/>
      <c r="L34" s="23">
        <v>0</v>
      </c>
      <c r="M34" s="21"/>
      <c r="N34" s="24"/>
      <c r="P34" s="24"/>
      <c r="Q34" s="21"/>
      <c r="R34" s="32"/>
      <c r="U34" s="20"/>
    </row>
    <row r="35" spans="1:23" s="17" customFormat="1" outlineLevel="1" x14ac:dyDescent="0.2">
      <c r="C35" s="8" t="s">
        <v>31</v>
      </c>
      <c r="D35" s="8" t="s">
        <v>40</v>
      </c>
      <c r="E35" s="23">
        <v>150000000</v>
      </c>
      <c r="F35" s="23"/>
      <c r="G35" s="23">
        <v>0</v>
      </c>
      <c r="H35" s="24"/>
      <c r="I35" s="24"/>
      <c r="J35" s="23">
        <f>L35-E35</f>
        <v>-150000000</v>
      </c>
      <c r="K35" s="25"/>
      <c r="L35" s="23">
        <v>0</v>
      </c>
      <c r="M35" s="21"/>
      <c r="N35" s="24"/>
      <c r="P35" s="24"/>
      <c r="Q35" s="21"/>
      <c r="R35" s="32"/>
      <c r="U35" s="20"/>
    </row>
    <row r="36" spans="1:23" s="8" customFormat="1" outlineLevel="1" x14ac:dyDescent="0.2">
      <c r="C36" s="8" t="s">
        <v>32</v>
      </c>
      <c r="D36" s="8" t="s">
        <v>42</v>
      </c>
      <c r="E36" s="23">
        <v>1000000000</v>
      </c>
      <c r="F36" s="23"/>
      <c r="G36" s="24">
        <v>0</v>
      </c>
      <c r="H36" s="24"/>
      <c r="I36" s="24"/>
      <c r="J36" s="23">
        <f>L36-E36</f>
        <v>-1000000000</v>
      </c>
      <c r="K36" s="25"/>
      <c r="L36" s="24">
        <v>0</v>
      </c>
      <c r="M36" s="24"/>
      <c r="N36" s="24"/>
    </row>
    <row r="37" spans="1:23" s="8" customFormat="1" outlineLevel="1" x14ac:dyDescent="0.2">
      <c r="C37" s="8" t="s">
        <v>33</v>
      </c>
      <c r="D37" s="8" t="s">
        <v>33</v>
      </c>
      <c r="E37" s="24">
        <v>300000000</v>
      </c>
      <c r="F37" s="23"/>
      <c r="G37" s="24">
        <v>0</v>
      </c>
      <c r="H37" s="24"/>
      <c r="I37" s="24"/>
      <c r="J37" s="23">
        <f>L37-E37</f>
        <v>-300000000</v>
      </c>
      <c r="K37" s="25"/>
      <c r="L37" s="24">
        <v>0</v>
      </c>
      <c r="M37" s="24"/>
      <c r="N37" s="24"/>
    </row>
    <row r="38" spans="1:23" s="8" customFormat="1" outlineLevel="1" x14ac:dyDescent="0.2">
      <c r="C38" s="8" t="s">
        <v>83</v>
      </c>
      <c r="E38" s="24">
        <v>500000000</v>
      </c>
      <c r="F38" s="23"/>
      <c r="G38" s="24"/>
      <c r="H38" s="24"/>
      <c r="I38" s="24"/>
      <c r="J38" s="24">
        <f>L38-E38</f>
        <v>-500000000</v>
      </c>
      <c r="K38" s="25"/>
      <c r="L38" s="24">
        <v>0</v>
      </c>
      <c r="M38" s="24"/>
      <c r="N38" s="24"/>
    </row>
    <row r="39" spans="1:23" s="8" customFormat="1" ht="14.25" customHeight="1" x14ac:dyDescent="0.2">
      <c r="E39" s="59">
        <f>SUM(E30:E38)</f>
        <v>5300000000</v>
      </c>
      <c r="F39" s="23"/>
      <c r="G39" s="59">
        <f>SUM(G30:G37)</f>
        <v>1000000000</v>
      </c>
      <c r="H39" s="24"/>
      <c r="I39" s="24"/>
      <c r="J39" s="59">
        <f>SUM(J30:J38)</f>
        <v>-3300000000</v>
      </c>
      <c r="K39" s="25"/>
      <c r="L39" s="59">
        <f>SUM(L30:L38)</f>
        <v>1000000000</v>
      </c>
      <c r="M39" s="24"/>
      <c r="N39" s="24"/>
    </row>
    <row r="40" spans="1:23" s="8" customFormat="1" ht="15" customHeight="1" x14ac:dyDescent="0.25">
      <c r="B40" s="78" t="s">
        <v>12</v>
      </c>
      <c r="C40" s="76"/>
      <c r="D40" s="76"/>
      <c r="E40" s="79"/>
      <c r="F40" s="24"/>
      <c r="G40" s="80"/>
      <c r="H40" s="24"/>
      <c r="I40" s="24"/>
      <c r="J40" s="81"/>
      <c r="K40" s="24"/>
      <c r="L40" s="77"/>
      <c r="M40" s="36"/>
      <c r="R40" s="23"/>
      <c r="T40" s="28"/>
      <c r="U40" s="20"/>
      <c r="W40" s="37"/>
    </row>
    <row r="41" spans="1:23" s="8" customFormat="1" ht="5.25" customHeight="1" x14ac:dyDescent="0.2">
      <c r="B41" s="76"/>
      <c r="C41" s="76"/>
      <c r="D41" s="76"/>
      <c r="E41" s="82"/>
      <c r="F41" s="38"/>
      <c r="G41" s="83"/>
      <c r="H41" s="24"/>
      <c r="I41" s="24"/>
      <c r="J41" s="84"/>
      <c r="K41" s="24"/>
      <c r="L41" s="84"/>
      <c r="M41" s="41"/>
      <c r="W41" s="37"/>
    </row>
    <row r="42" spans="1:23" s="8" customFormat="1" x14ac:dyDescent="0.2">
      <c r="B42" s="8" t="s">
        <v>13</v>
      </c>
      <c r="C42" s="10"/>
      <c r="E42" s="24"/>
      <c r="F42" s="24"/>
      <c r="G42" s="34"/>
      <c r="H42" s="24"/>
      <c r="I42" s="24"/>
      <c r="J42" s="35"/>
      <c r="K42" s="24"/>
      <c r="L42" s="24"/>
      <c r="M42" s="36"/>
      <c r="R42" s="23"/>
      <c r="T42" s="1"/>
      <c r="U42" s="20"/>
      <c r="W42" s="37"/>
    </row>
    <row r="43" spans="1:23" s="8" customFormat="1" ht="6" customHeight="1" x14ac:dyDescent="0.2">
      <c r="B43" s="10"/>
      <c r="C43" s="10"/>
      <c r="E43" s="24"/>
      <c r="F43" s="24"/>
      <c r="G43" s="34"/>
      <c r="H43" s="24"/>
      <c r="I43" s="24"/>
      <c r="J43" s="35"/>
      <c r="K43" s="24"/>
      <c r="L43" s="24"/>
      <c r="M43" s="36"/>
      <c r="S43" s="3"/>
      <c r="W43" s="37"/>
    </row>
    <row r="44" spans="1:23" s="8" customFormat="1" x14ac:dyDescent="0.2">
      <c r="B44" s="10"/>
      <c r="C44" s="8" t="s">
        <v>14</v>
      </c>
      <c r="E44" s="24"/>
      <c r="F44" s="24"/>
      <c r="G44" s="34"/>
      <c r="H44" s="34"/>
      <c r="I44" s="34"/>
      <c r="J44" s="34"/>
      <c r="K44" s="34"/>
      <c r="L44" s="35"/>
      <c r="M44" s="36"/>
      <c r="R44" s="23"/>
      <c r="S44" s="11"/>
      <c r="U44" s="20"/>
      <c r="W44" s="37"/>
    </row>
    <row r="45" spans="1:23" s="8" customFormat="1" outlineLevel="1" x14ac:dyDescent="0.2">
      <c r="A45" s="43" t="s">
        <v>15</v>
      </c>
      <c r="B45" s="10"/>
      <c r="C45" s="8" t="s">
        <v>7</v>
      </c>
      <c r="D45" s="8" t="s">
        <v>43</v>
      </c>
      <c r="E45" s="24"/>
      <c r="F45" s="24"/>
      <c r="G45" s="23">
        <v>352115076.96000051</v>
      </c>
      <c r="H45" s="23"/>
      <c r="I45" s="23"/>
      <c r="J45" s="23">
        <f>+L45-G45</f>
        <v>-352115076.96000051</v>
      </c>
      <c r="K45" s="34"/>
      <c r="L45" s="42">
        <v>0</v>
      </c>
      <c r="M45" s="36"/>
      <c r="N45" s="24"/>
      <c r="P45" s="24"/>
      <c r="R45" s="24"/>
    </row>
    <row r="46" spans="1:23" s="8" customFormat="1" outlineLevel="1" x14ac:dyDescent="0.2">
      <c r="A46" s="43" t="s">
        <v>16</v>
      </c>
      <c r="B46" s="10"/>
      <c r="C46" s="8" t="s">
        <v>7</v>
      </c>
      <c r="D46" s="8" t="s">
        <v>33</v>
      </c>
      <c r="E46" s="24"/>
      <c r="F46" s="24"/>
      <c r="G46" s="23">
        <v>349447538.50000054</v>
      </c>
      <c r="H46" s="23"/>
      <c r="I46" s="23"/>
      <c r="J46" s="23">
        <f>+L46-G46</f>
        <v>-349447538.50000054</v>
      </c>
      <c r="K46" s="34"/>
      <c r="L46" s="42">
        <v>0</v>
      </c>
      <c r="M46" s="36"/>
      <c r="N46" s="45"/>
      <c r="R46" s="24"/>
      <c r="S46" s="11"/>
    </row>
    <row r="47" spans="1:23" s="8" customFormat="1" ht="6" customHeight="1" outlineLevel="1" x14ac:dyDescent="0.2">
      <c r="B47" s="10"/>
      <c r="C47" s="46"/>
      <c r="E47" s="24"/>
      <c r="F47" s="24"/>
      <c r="G47" s="29"/>
      <c r="H47" s="24"/>
      <c r="I47" s="24"/>
      <c r="J47" s="44"/>
      <c r="K47" s="24"/>
      <c r="L47" s="30"/>
      <c r="M47" s="36"/>
      <c r="N47" s="45"/>
      <c r="S47" s="11"/>
    </row>
    <row r="48" spans="1:23" s="8" customFormat="1" x14ac:dyDescent="0.2">
      <c r="B48" s="10"/>
      <c r="C48" s="46"/>
      <c r="D48" s="47"/>
      <c r="E48" s="24"/>
      <c r="F48" s="24"/>
      <c r="G48" s="60">
        <f>SUM(G45:G46)</f>
        <v>701562615.46000099</v>
      </c>
      <c r="H48" s="24"/>
      <c r="I48" s="24"/>
      <c r="J48" s="60">
        <f>SUM(J45:J46)</f>
        <v>-701562615.46000099</v>
      </c>
      <c r="K48" s="24"/>
      <c r="L48" s="60">
        <f>SUM(L45:L46)</f>
        <v>0</v>
      </c>
      <c r="M48" s="36"/>
      <c r="N48" s="45"/>
      <c r="R48" s="24"/>
      <c r="S48" s="11"/>
    </row>
    <row r="49" spans="1:19" s="8" customFormat="1" x14ac:dyDescent="0.2">
      <c r="B49" s="10"/>
      <c r="C49" s="46"/>
      <c r="D49" s="47"/>
      <c r="E49" s="24"/>
      <c r="F49" s="24"/>
      <c r="G49" s="23"/>
      <c r="H49" s="24"/>
      <c r="I49" s="24"/>
      <c r="J49" s="23"/>
      <c r="K49" s="24"/>
      <c r="L49" s="23"/>
      <c r="M49" s="36"/>
      <c r="N49" s="45"/>
      <c r="R49" s="24"/>
      <c r="S49" s="11"/>
    </row>
    <row r="50" spans="1:19" s="8" customFormat="1" x14ac:dyDescent="0.2">
      <c r="B50" s="10"/>
      <c r="C50" s="46"/>
      <c r="D50" s="47"/>
      <c r="E50" s="24"/>
      <c r="F50" s="24"/>
      <c r="G50" s="23"/>
      <c r="H50" s="24"/>
      <c r="I50" s="24"/>
      <c r="J50" s="23"/>
      <c r="K50" s="24"/>
      <c r="L50" s="23"/>
      <c r="M50" s="36"/>
      <c r="N50" s="45"/>
      <c r="R50" s="24"/>
      <c r="S50" s="11"/>
    </row>
    <row r="51" spans="1:19" s="64" customFormat="1" ht="15" customHeight="1" x14ac:dyDescent="0.2">
      <c r="A51" s="127" t="s">
        <v>48</v>
      </c>
      <c r="B51" s="128"/>
      <c r="C51" s="63" t="s">
        <v>51</v>
      </c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R51" s="65"/>
    </row>
    <row r="52" spans="1:19" s="64" customFormat="1" ht="15" customHeight="1" x14ac:dyDescent="0.2">
      <c r="A52" s="129" t="s">
        <v>50</v>
      </c>
      <c r="B52" s="130"/>
      <c r="C52" s="64" t="s">
        <v>54</v>
      </c>
      <c r="E52" s="66"/>
      <c r="F52" s="90" t="s">
        <v>97</v>
      </c>
      <c r="N52" s="66"/>
      <c r="P52" s="67"/>
      <c r="R52" s="67"/>
    </row>
    <row r="53" spans="1:19" s="64" customFormat="1" ht="15" customHeight="1" x14ac:dyDescent="0.2">
      <c r="A53" s="129" t="s">
        <v>52</v>
      </c>
      <c r="B53" s="129"/>
      <c r="C53" s="64" t="s">
        <v>53</v>
      </c>
      <c r="E53" s="68"/>
      <c r="F53" s="68"/>
      <c r="N53" s="69"/>
    </row>
    <row r="54" spans="1:19" ht="15" x14ac:dyDescent="0.25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R54" s="1"/>
      <c r="S54" s="1"/>
    </row>
    <row r="55" spans="1:19" x14ac:dyDescent="0.2">
      <c r="J55" s="53"/>
      <c r="K55" s="53"/>
      <c r="L55" s="53"/>
      <c r="M55" s="53"/>
      <c r="N55" s="53"/>
    </row>
    <row r="56" spans="1:19" x14ac:dyDescent="0.2">
      <c r="J56" s="53"/>
      <c r="K56" s="53"/>
      <c r="L56" s="53"/>
      <c r="M56" s="53"/>
      <c r="N56" s="53"/>
    </row>
    <row r="57" spans="1:19" x14ac:dyDescent="0.2">
      <c r="J57" s="53"/>
      <c r="K57" s="53"/>
      <c r="L57" s="53"/>
      <c r="M57" s="53"/>
      <c r="N57" s="53"/>
    </row>
    <row r="58" spans="1:19" x14ac:dyDescent="0.2">
      <c r="J58" s="53"/>
      <c r="K58" s="53"/>
      <c r="L58" s="53"/>
      <c r="M58" s="53"/>
      <c r="N58" s="53"/>
    </row>
    <row r="59" spans="1:19" x14ac:dyDescent="0.2">
      <c r="N59" s="54"/>
    </row>
  </sheetData>
  <mergeCells count="13">
    <mergeCell ref="N21:N22"/>
    <mergeCell ref="P21:P22"/>
    <mergeCell ref="A51:B51"/>
    <mergeCell ref="A52:B52"/>
    <mergeCell ref="A53:B53"/>
    <mergeCell ref="A1:Q1"/>
    <mergeCell ref="A2:Q2"/>
    <mergeCell ref="A3:Q3"/>
    <mergeCell ref="A4:Q4"/>
    <mergeCell ref="E8:E9"/>
    <mergeCell ref="G8:G9"/>
    <mergeCell ref="J8:J9"/>
    <mergeCell ref="L8:L9"/>
  </mergeCells>
  <printOptions horizontalCentered="1"/>
  <pageMargins left="0.70866141732283472" right="0.70866141732283472" top="0.74803149606299213" bottom="0.74803149606299213" header="0.31496062992125984" footer="0.31496062992125984"/>
  <pageSetup scale="66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tabColor theme="1" tint="0.499984740745262"/>
    <pageSetUpPr fitToPage="1"/>
  </sheetPr>
  <dimension ref="A1:W53"/>
  <sheetViews>
    <sheetView showGridLines="0" zoomScale="80" zoomScaleNormal="80" workbookViewId="0">
      <selection activeCell="J30" sqref="J30:J31"/>
    </sheetView>
  </sheetViews>
  <sheetFormatPr baseColWidth="10" defaultColWidth="11.42578125" defaultRowHeight="12.75" outlineLevelRow="1" x14ac:dyDescent="0.2"/>
  <cols>
    <col min="1" max="1" width="3.28515625" style="1" customWidth="1"/>
    <col min="2" max="2" width="2.7109375" style="1" customWidth="1"/>
    <col min="3" max="3" width="15.7109375" style="1" customWidth="1"/>
    <col min="4" max="4" width="13.85546875" style="1" bestFit="1" customWidth="1"/>
    <col min="5" max="5" width="17" style="1" customWidth="1"/>
    <col min="6" max="6" width="1.28515625" style="1" customWidth="1"/>
    <col min="7" max="7" width="17.7109375" style="1" customWidth="1"/>
    <col min="8" max="9" width="2.42578125" style="1" customWidth="1"/>
    <col min="10" max="10" width="18.85546875" style="1" customWidth="1"/>
    <col min="11" max="11" width="2.42578125" style="1" customWidth="1"/>
    <col min="12" max="12" width="19.140625" style="1" customWidth="1"/>
    <col min="13" max="13" width="1.7109375" style="1" customWidth="1"/>
    <col min="14" max="14" width="19" style="1" customWidth="1"/>
    <col min="15" max="15" width="4.42578125" style="1" customWidth="1"/>
    <col min="16" max="17" width="18.7109375" style="1" customWidth="1"/>
    <col min="18" max="18" width="17.5703125" style="3" bestFit="1" customWidth="1"/>
    <col min="19" max="19" width="16.5703125" style="3" bestFit="1" customWidth="1"/>
    <col min="20" max="20" width="16" style="1" bestFit="1" customWidth="1"/>
    <col min="21" max="21" width="18.7109375" style="1" customWidth="1"/>
    <col min="22" max="16384" width="11.42578125" style="1"/>
  </cols>
  <sheetData>
    <row r="1" spans="1:21" ht="26.25" x14ac:dyDescent="0.4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</row>
    <row r="2" spans="1:21" ht="21" x14ac:dyDescent="0.35">
      <c r="A2" s="121" t="s">
        <v>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</row>
    <row r="3" spans="1:21" ht="15.75" x14ac:dyDescent="0.25">
      <c r="A3" s="122" t="s">
        <v>98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</row>
    <row r="4" spans="1:21" ht="15.75" customHeight="1" x14ac:dyDescent="0.2">
      <c r="A4" s="123" t="s">
        <v>2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7"/>
      <c r="S4" s="7"/>
    </row>
    <row r="5" spans="1:21" s="8" customFormat="1" ht="6" customHeight="1" thickBot="1" x14ac:dyDescent="0.25">
      <c r="C5" s="9"/>
      <c r="I5" s="10"/>
      <c r="J5" s="10"/>
      <c r="K5" s="10"/>
      <c r="L5" s="10"/>
      <c r="M5" s="10"/>
      <c r="N5" s="10"/>
      <c r="R5" s="11"/>
      <c r="S5" s="11"/>
    </row>
    <row r="6" spans="1:21" s="8" customFormat="1" ht="18" customHeight="1" thickBot="1" x14ac:dyDescent="0.25">
      <c r="B6" s="55"/>
      <c r="C6" s="55"/>
      <c r="D6" s="55"/>
      <c r="E6" s="55"/>
      <c r="F6" s="55"/>
      <c r="G6" s="56"/>
      <c r="H6" s="56"/>
      <c r="I6" s="57"/>
      <c r="J6" s="56" t="s">
        <v>3</v>
      </c>
      <c r="K6" s="56"/>
      <c r="L6" s="56"/>
      <c r="M6" s="56"/>
      <c r="N6" s="55"/>
      <c r="O6" s="55"/>
      <c r="P6" s="55"/>
      <c r="Q6" s="55"/>
      <c r="S6" s="11"/>
    </row>
    <row r="7" spans="1:21" s="8" customFormat="1" ht="10.5" customHeight="1" x14ac:dyDescent="0.2">
      <c r="C7" s="10"/>
      <c r="D7" s="10"/>
      <c r="E7" s="12"/>
      <c r="F7" s="12"/>
      <c r="G7" s="12"/>
      <c r="H7" s="12"/>
      <c r="I7" s="12"/>
      <c r="J7" s="12"/>
      <c r="K7" s="12"/>
      <c r="L7" s="12"/>
      <c r="M7" s="12"/>
      <c r="Q7" s="12"/>
      <c r="R7" s="11"/>
      <c r="S7" s="11"/>
    </row>
    <row r="8" spans="1:21" s="8" customFormat="1" x14ac:dyDescent="0.2">
      <c r="E8" s="125" t="s">
        <v>4</v>
      </c>
      <c r="F8" s="13"/>
      <c r="G8" s="116" t="s">
        <v>99</v>
      </c>
      <c r="H8" s="14"/>
      <c r="I8" s="15"/>
      <c r="J8" s="125" t="s">
        <v>5</v>
      </c>
      <c r="L8" s="116" t="s">
        <v>100</v>
      </c>
      <c r="Q8" s="16"/>
      <c r="R8" s="11"/>
      <c r="S8" s="11"/>
    </row>
    <row r="9" spans="1:21" s="17" customFormat="1" x14ac:dyDescent="0.2">
      <c r="C9" s="13"/>
      <c r="E9" s="126"/>
      <c r="F9" s="13"/>
      <c r="G9" s="117"/>
      <c r="H9" s="18"/>
      <c r="J9" s="126"/>
      <c r="L9" s="117"/>
      <c r="M9" s="16"/>
      <c r="Q9" s="16"/>
      <c r="R9" s="11"/>
      <c r="S9" s="19"/>
      <c r="U9" s="20"/>
    </row>
    <row r="10" spans="1:21" s="17" customFormat="1" ht="20.25" customHeight="1" x14ac:dyDescent="0.25">
      <c r="B10" s="71" t="s">
        <v>6</v>
      </c>
      <c r="C10" s="72"/>
      <c r="D10" s="73"/>
      <c r="E10" s="72"/>
      <c r="F10" s="13"/>
      <c r="G10" s="74"/>
      <c r="J10" s="72"/>
      <c r="L10" s="74"/>
      <c r="M10" s="21"/>
      <c r="N10" s="21"/>
      <c r="P10" s="21"/>
      <c r="Q10" s="16"/>
      <c r="U10" s="20"/>
    </row>
    <row r="11" spans="1:21" s="17" customFormat="1" ht="12" customHeight="1" outlineLevel="1" x14ac:dyDescent="0.2">
      <c r="C11" s="8" t="s">
        <v>7</v>
      </c>
      <c r="D11" s="8" t="s">
        <v>38</v>
      </c>
      <c r="E11" s="23">
        <v>1160000000</v>
      </c>
      <c r="F11" s="23"/>
      <c r="G11" s="24">
        <v>982657160.01999986</v>
      </c>
      <c r="H11" s="24"/>
      <c r="I11" s="24"/>
      <c r="J11" s="23">
        <f>+L11-G11</f>
        <v>-845811.58000004292</v>
      </c>
      <c r="K11" s="25"/>
      <c r="L11" s="24">
        <v>981811348.43999982</v>
      </c>
      <c r="M11" s="21"/>
      <c r="N11" s="26"/>
      <c r="P11" s="24"/>
      <c r="Q11" s="21"/>
      <c r="R11" s="27"/>
      <c r="U11" s="20"/>
    </row>
    <row r="12" spans="1:21" s="8" customFormat="1" ht="12.75" customHeight="1" outlineLevel="1" x14ac:dyDescent="0.2">
      <c r="C12" s="8" t="s">
        <v>7</v>
      </c>
      <c r="D12" s="8" t="s">
        <v>38</v>
      </c>
      <c r="E12" s="23">
        <v>5000000000</v>
      </c>
      <c r="F12" s="23"/>
      <c r="G12" s="24">
        <v>4656953230.5700006</v>
      </c>
      <c r="H12" s="24"/>
      <c r="I12" s="24"/>
      <c r="J12" s="23">
        <f t="shared" ref="J12:J18" si="0">+L12-G12</f>
        <v>-4008422.3999996185</v>
      </c>
      <c r="K12" s="25"/>
      <c r="L12" s="24">
        <v>4652944808.170001</v>
      </c>
      <c r="M12" s="24"/>
      <c r="N12" s="58"/>
      <c r="O12" s="1"/>
      <c r="Q12" s="24"/>
    </row>
    <row r="13" spans="1:21" s="8" customFormat="1" outlineLevel="1" x14ac:dyDescent="0.2">
      <c r="C13" s="8" t="s">
        <v>7</v>
      </c>
      <c r="D13" s="8" t="s">
        <v>39</v>
      </c>
      <c r="E13" s="23">
        <v>1781065000</v>
      </c>
      <c r="F13" s="23"/>
      <c r="G13" s="24">
        <v>1685255678.9800003</v>
      </c>
      <c r="H13" s="24"/>
      <c r="I13" s="24"/>
      <c r="J13" s="23">
        <f t="shared" si="0"/>
        <v>-1453717.5599999428</v>
      </c>
      <c r="K13" s="25"/>
      <c r="L13" s="24">
        <v>1683801961.4200003</v>
      </c>
      <c r="M13" s="24"/>
      <c r="Q13" s="24"/>
      <c r="R13" s="11"/>
      <c r="S13" s="11"/>
      <c r="T13" s="11"/>
      <c r="U13" s="20"/>
    </row>
    <row r="14" spans="1:21" s="8" customFormat="1" outlineLevel="1" x14ac:dyDescent="0.2">
      <c r="C14" s="8" t="s">
        <v>7</v>
      </c>
      <c r="D14" s="8" t="s">
        <v>39</v>
      </c>
      <c r="E14" s="23">
        <v>2117321428.5699999</v>
      </c>
      <c r="F14" s="23"/>
      <c r="G14" s="24">
        <v>1992006998.4700003</v>
      </c>
      <c r="H14" s="24"/>
      <c r="I14" s="24"/>
      <c r="J14" s="23">
        <f t="shared" si="0"/>
        <v>-1718324.1600000858</v>
      </c>
      <c r="K14" s="25"/>
      <c r="L14" s="24">
        <v>1990288674.3100002</v>
      </c>
      <c r="M14" s="24"/>
      <c r="Q14" s="24"/>
      <c r="R14" s="11"/>
      <c r="S14" s="11"/>
      <c r="T14" s="19"/>
      <c r="U14" s="20"/>
    </row>
    <row r="15" spans="1:21" s="8" customFormat="1" outlineLevel="1" x14ac:dyDescent="0.2">
      <c r="C15" s="8" t="s">
        <v>7</v>
      </c>
      <c r="D15" s="8" t="s">
        <v>39</v>
      </c>
      <c r="E15" s="23">
        <v>1380000000</v>
      </c>
      <c r="G15" s="24">
        <v>1355185117.7999997</v>
      </c>
      <c r="J15" s="23">
        <f t="shared" si="0"/>
        <v>-1168995.5599999428</v>
      </c>
      <c r="L15" s="24">
        <v>1354016122.2399998</v>
      </c>
      <c r="M15" s="24"/>
      <c r="N15" s="26"/>
      <c r="Q15" s="24"/>
      <c r="R15" s="19"/>
      <c r="S15" s="19"/>
      <c r="T15" s="19"/>
      <c r="U15" s="20"/>
    </row>
    <row r="16" spans="1:21" s="8" customFormat="1" outlineLevel="1" x14ac:dyDescent="0.2">
      <c r="C16" s="8" t="s">
        <v>7</v>
      </c>
      <c r="D16" s="8" t="s">
        <v>40</v>
      </c>
      <c r="E16" s="23">
        <v>4500000000</v>
      </c>
      <c r="G16" s="24">
        <v>4419081905.9400005</v>
      </c>
      <c r="J16" s="23">
        <f t="shared" si="0"/>
        <v>-3811942.0399999619</v>
      </c>
      <c r="L16" s="24">
        <v>4415269963.9000006</v>
      </c>
      <c r="M16" s="24"/>
      <c r="P16" s="24"/>
      <c r="R16" s="19"/>
      <c r="S16" s="19"/>
      <c r="T16" s="17"/>
      <c r="U16" s="20"/>
    </row>
    <row r="17" spans="1:21" outlineLevel="1" x14ac:dyDescent="0.2">
      <c r="C17" s="8" t="s">
        <v>7</v>
      </c>
      <c r="D17" s="1" t="s">
        <v>41</v>
      </c>
      <c r="E17" s="23">
        <v>1400000000</v>
      </c>
      <c r="G17" s="24">
        <v>1358770926.9099998</v>
      </c>
      <c r="J17" s="23">
        <f t="shared" si="0"/>
        <v>-1942245.9000000954</v>
      </c>
      <c r="L17" s="24">
        <v>1356828681.0099998</v>
      </c>
      <c r="N17" s="26"/>
      <c r="P17" s="24"/>
      <c r="R17" s="11"/>
      <c r="S17" s="11"/>
      <c r="T17" s="28"/>
      <c r="U17" s="20"/>
    </row>
    <row r="18" spans="1:21" outlineLevel="1" x14ac:dyDescent="0.2">
      <c r="C18" s="8" t="s">
        <v>7</v>
      </c>
      <c r="D18" s="1" t="s">
        <v>42</v>
      </c>
      <c r="E18" s="23">
        <v>1995143736.0699999</v>
      </c>
      <c r="G18" s="24">
        <v>1977933813.9899998</v>
      </c>
      <c r="J18" s="23">
        <f t="shared" si="0"/>
        <v>-1447420.1700000763</v>
      </c>
      <c r="L18" s="24">
        <v>1976486393.8199997</v>
      </c>
      <c r="N18" s="26"/>
      <c r="P18" s="24"/>
      <c r="R18" s="11"/>
      <c r="S18" s="11"/>
      <c r="T18" s="28"/>
      <c r="U18" s="20"/>
    </row>
    <row r="19" spans="1:21" outlineLevel="1" x14ac:dyDescent="0.2">
      <c r="C19" s="8" t="s">
        <v>7</v>
      </c>
      <c r="D19" s="1" t="s">
        <v>42</v>
      </c>
      <c r="E19" s="23">
        <v>1320276000</v>
      </c>
      <c r="G19" s="24">
        <v>1319466228.72</v>
      </c>
      <c r="J19" s="23">
        <f>+L19-G19</f>
        <v>-820298.30999994278</v>
      </c>
      <c r="L19" s="24">
        <v>1318645930.4100001</v>
      </c>
      <c r="N19" s="26"/>
      <c r="P19" s="24"/>
      <c r="R19" s="11"/>
      <c r="S19" s="11"/>
      <c r="T19" s="28"/>
      <c r="U19" s="20"/>
    </row>
    <row r="20" spans="1:21" ht="15" customHeight="1" outlineLevel="1" x14ac:dyDescent="0.2">
      <c r="C20" s="8" t="s">
        <v>7</v>
      </c>
      <c r="D20" s="1" t="s">
        <v>43</v>
      </c>
      <c r="E20" s="23">
        <v>1000000000</v>
      </c>
      <c r="G20" s="30">
        <v>991374094.12999976</v>
      </c>
      <c r="J20" s="29">
        <f>+L20-G20</f>
        <v>-725471.62000000477</v>
      </c>
      <c r="L20" s="30">
        <v>990648622.50999975</v>
      </c>
      <c r="R20" s="26"/>
      <c r="S20" s="26"/>
      <c r="T20" s="28"/>
      <c r="U20" s="20"/>
    </row>
    <row r="21" spans="1:21" ht="18.600000000000001" customHeight="1" x14ac:dyDescent="0.2">
      <c r="C21" s="8"/>
      <c r="E21" s="60">
        <f>SUM(E11:E20)</f>
        <v>21653806164.639999</v>
      </c>
      <c r="G21" s="60">
        <f>SUM(G11:G20)</f>
        <v>20738685155.530003</v>
      </c>
      <c r="J21" s="60">
        <f>SUM(J11:J20)</f>
        <v>-17942649.299999714</v>
      </c>
      <c r="L21" s="60">
        <f>SUM(L11:L20)</f>
        <v>20720742506.229996</v>
      </c>
      <c r="N21" s="116" t="s">
        <v>106</v>
      </c>
      <c r="P21" s="116" t="s">
        <v>107</v>
      </c>
      <c r="R21" s="11"/>
      <c r="S21" s="11"/>
      <c r="T21" s="8"/>
      <c r="U21" s="20"/>
    </row>
    <row r="22" spans="1:21" ht="20.25" customHeight="1" x14ac:dyDescent="0.2">
      <c r="B22" s="71" t="s">
        <v>8</v>
      </c>
      <c r="C22" s="76"/>
      <c r="D22" s="75"/>
      <c r="E22" s="77"/>
      <c r="G22" s="77"/>
      <c r="J22" s="77"/>
      <c r="L22" s="77"/>
      <c r="N22" s="117"/>
      <c r="P22" s="117"/>
      <c r="R22" s="11"/>
      <c r="S22" s="11"/>
      <c r="T22" s="8"/>
      <c r="U22" s="20"/>
    </row>
    <row r="23" spans="1:21" ht="6" customHeight="1" x14ac:dyDescent="0.2">
      <c r="C23" s="8"/>
      <c r="E23" s="23"/>
      <c r="G23" s="23"/>
      <c r="J23" s="23"/>
      <c r="L23" s="23"/>
      <c r="R23" s="11"/>
      <c r="S23" s="11"/>
      <c r="T23" s="8"/>
      <c r="U23" s="20"/>
    </row>
    <row r="24" spans="1:21" s="17" customFormat="1" ht="12" customHeight="1" outlineLevel="1" x14ac:dyDescent="0.2">
      <c r="A24" s="17" t="s">
        <v>50</v>
      </c>
      <c r="B24" s="17" t="s">
        <v>48</v>
      </c>
      <c r="C24" s="8" t="s">
        <v>49</v>
      </c>
      <c r="D24" s="8" t="s">
        <v>55</v>
      </c>
      <c r="E24" s="23">
        <v>1400000000</v>
      </c>
      <c r="F24" s="23"/>
      <c r="G24" s="23">
        <v>1400000000</v>
      </c>
      <c r="H24" s="24"/>
      <c r="I24" s="24"/>
      <c r="J24" s="23">
        <f>+L24-G24</f>
        <v>0</v>
      </c>
      <c r="K24" s="25"/>
      <c r="L24" s="23">
        <v>1400000000</v>
      </c>
      <c r="M24" s="21"/>
      <c r="N24" s="24">
        <v>453294800</v>
      </c>
      <c r="P24" s="24">
        <f>+L24-N24</f>
        <v>946705200</v>
      </c>
      <c r="Q24" s="21"/>
      <c r="R24" s="32"/>
      <c r="U24" s="20"/>
    </row>
    <row r="25" spans="1:21" s="17" customFormat="1" ht="12" customHeight="1" outlineLevel="1" x14ac:dyDescent="0.2">
      <c r="A25" s="17" t="s">
        <v>50</v>
      </c>
      <c r="B25" s="17" t="s">
        <v>48</v>
      </c>
      <c r="C25" s="8" t="s">
        <v>49</v>
      </c>
      <c r="D25" s="8" t="s">
        <v>55</v>
      </c>
      <c r="E25" s="23">
        <v>1200000000</v>
      </c>
      <c r="F25" s="23"/>
      <c r="G25" s="23">
        <v>1200000000</v>
      </c>
      <c r="H25" s="24"/>
      <c r="I25" s="24"/>
      <c r="J25" s="23">
        <f>+L25-G25</f>
        <v>0</v>
      </c>
      <c r="K25" s="25"/>
      <c r="L25" s="23">
        <v>1200000000</v>
      </c>
      <c r="M25" s="21"/>
      <c r="N25" s="24">
        <v>377598000</v>
      </c>
      <c r="P25" s="24">
        <f>+L25-N25</f>
        <v>822402000</v>
      </c>
      <c r="Q25" s="21"/>
      <c r="R25" s="32"/>
      <c r="U25" s="20"/>
    </row>
    <row r="26" spans="1:21" s="17" customFormat="1" ht="12" customHeight="1" outlineLevel="1" x14ac:dyDescent="0.2">
      <c r="A26" s="17" t="s">
        <v>50</v>
      </c>
      <c r="B26" s="17" t="s">
        <v>48</v>
      </c>
      <c r="C26" s="8" t="s">
        <v>49</v>
      </c>
      <c r="D26" s="8" t="s">
        <v>55</v>
      </c>
      <c r="E26" s="23">
        <v>665394050.15999997</v>
      </c>
      <c r="F26" s="23"/>
      <c r="G26" s="23">
        <v>637014515</v>
      </c>
      <c r="H26" s="24"/>
      <c r="I26" s="24"/>
      <c r="J26" s="23">
        <f>+L26-G26</f>
        <v>0</v>
      </c>
      <c r="K26" s="25"/>
      <c r="L26" s="23">
        <v>637014515</v>
      </c>
      <c r="M26" s="21"/>
      <c r="N26" s="24">
        <v>0</v>
      </c>
      <c r="P26" s="24">
        <f>+L26-N26</f>
        <v>637014515</v>
      </c>
      <c r="Q26" s="21"/>
      <c r="R26" s="33"/>
      <c r="U26" s="20"/>
    </row>
    <row r="27" spans="1:21" s="17" customFormat="1" ht="12" customHeight="1" outlineLevel="1" x14ac:dyDescent="0.2">
      <c r="A27" s="17" t="s">
        <v>50</v>
      </c>
      <c r="B27" s="17" t="s">
        <v>48</v>
      </c>
      <c r="C27" s="8" t="s">
        <v>49</v>
      </c>
      <c r="D27" s="8" t="s">
        <v>55</v>
      </c>
      <c r="E27" s="23">
        <v>1020000000</v>
      </c>
      <c r="F27" s="23"/>
      <c r="G27" s="29">
        <v>1020000000</v>
      </c>
      <c r="H27" s="24"/>
      <c r="I27" s="24"/>
      <c r="J27" s="29">
        <f>+L27-G27</f>
        <v>0</v>
      </c>
      <c r="K27" s="25"/>
      <c r="L27" s="29">
        <v>1020000000</v>
      </c>
      <c r="M27" s="21"/>
      <c r="N27" s="30">
        <v>302658620</v>
      </c>
      <c r="P27" s="30">
        <f>+L27-N27</f>
        <v>717341380</v>
      </c>
      <c r="Q27" s="21"/>
      <c r="R27" s="32"/>
      <c r="U27" s="20"/>
    </row>
    <row r="28" spans="1:21" x14ac:dyDescent="0.2">
      <c r="C28" s="8"/>
      <c r="E28" s="60">
        <f>SUM(E24:E27)</f>
        <v>4285394050.1599998</v>
      </c>
      <c r="G28" s="60">
        <f>SUM(G24:G27)</f>
        <v>4257014515</v>
      </c>
      <c r="J28" s="60">
        <f>SUM(J24:J27)</f>
        <v>0</v>
      </c>
      <c r="L28" s="60">
        <f>SUM(L24:L27)</f>
        <v>4257014515</v>
      </c>
      <c r="N28" s="62">
        <f>SUM(N24:N27)</f>
        <v>1133551420</v>
      </c>
      <c r="P28" s="23">
        <f>SUM(P24:P27)</f>
        <v>3123463095</v>
      </c>
      <c r="R28" s="11"/>
      <c r="S28" s="11"/>
      <c r="T28" s="8"/>
      <c r="U28" s="20"/>
    </row>
    <row r="29" spans="1:21" ht="20.25" customHeight="1" x14ac:dyDescent="0.2">
      <c r="B29" s="71" t="s">
        <v>10</v>
      </c>
      <c r="C29" s="76"/>
      <c r="D29" s="75"/>
      <c r="E29" s="75"/>
      <c r="G29" s="75"/>
      <c r="J29" s="77"/>
      <c r="L29" s="75"/>
      <c r="R29" s="31"/>
    </row>
    <row r="30" spans="1:21" s="17" customFormat="1" outlineLevel="1" x14ac:dyDescent="0.2">
      <c r="C30" s="8" t="s">
        <v>31</v>
      </c>
      <c r="D30" s="8" t="s">
        <v>40</v>
      </c>
      <c r="E30" s="23">
        <v>1000000000</v>
      </c>
      <c r="F30" s="23"/>
      <c r="G30" s="23">
        <v>0</v>
      </c>
      <c r="H30" s="24"/>
      <c r="I30" s="24"/>
      <c r="J30" s="23">
        <v>0</v>
      </c>
      <c r="K30" s="25"/>
      <c r="L30" s="23">
        <v>1000000000</v>
      </c>
      <c r="M30" s="21"/>
      <c r="N30" s="24"/>
      <c r="P30" s="24"/>
      <c r="Q30" s="21"/>
      <c r="R30" s="32"/>
      <c r="U30" s="20"/>
    </row>
    <row r="31" spans="1:21" s="17" customFormat="1" outlineLevel="1" x14ac:dyDescent="0.2">
      <c r="C31" s="8" t="s">
        <v>31</v>
      </c>
      <c r="D31" s="8"/>
      <c r="E31" s="23">
        <v>1000000000</v>
      </c>
      <c r="F31" s="23"/>
      <c r="G31" s="23"/>
      <c r="H31" s="24"/>
      <c r="I31" s="24"/>
      <c r="J31" s="23">
        <f>E31</f>
        <v>1000000000</v>
      </c>
      <c r="K31" s="25"/>
      <c r="L31" s="23">
        <v>1000000000</v>
      </c>
      <c r="M31" s="21"/>
      <c r="N31" s="24"/>
      <c r="P31" s="24"/>
      <c r="Q31" s="21"/>
      <c r="R31" s="32"/>
      <c r="U31" s="20"/>
    </row>
    <row r="32" spans="1:21" s="8" customFormat="1" outlineLevel="1" x14ac:dyDescent="0.2">
      <c r="E32" s="24"/>
      <c r="F32" s="23"/>
      <c r="G32" s="24"/>
      <c r="H32" s="24"/>
      <c r="I32" s="24"/>
      <c r="J32" s="24"/>
      <c r="K32" s="25"/>
      <c r="L32" s="24"/>
      <c r="M32" s="24"/>
      <c r="N32" s="24"/>
    </row>
    <row r="33" spans="1:23" s="8" customFormat="1" ht="14.25" customHeight="1" x14ac:dyDescent="0.2">
      <c r="E33" s="59">
        <f>SUM(E30:E32)</f>
        <v>2000000000</v>
      </c>
      <c r="F33" s="23"/>
      <c r="G33" s="59">
        <f>SUM(G30:G31)</f>
        <v>0</v>
      </c>
      <c r="H33" s="24"/>
      <c r="I33" s="24"/>
      <c r="J33" s="59">
        <f>SUM(J30:J32)</f>
        <v>1000000000</v>
      </c>
      <c r="K33" s="25"/>
      <c r="L33" s="59">
        <f>SUM(L30:L32)</f>
        <v>2000000000</v>
      </c>
      <c r="M33" s="24"/>
      <c r="N33" s="24"/>
    </row>
    <row r="34" spans="1:23" s="8" customFormat="1" ht="15" customHeight="1" x14ac:dyDescent="0.25">
      <c r="B34" s="78" t="s">
        <v>12</v>
      </c>
      <c r="C34" s="76"/>
      <c r="D34" s="76"/>
      <c r="E34" s="79"/>
      <c r="F34" s="24"/>
      <c r="G34" s="80"/>
      <c r="H34" s="24"/>
      <c r="I34" s="24"/>
      <c r="J34" s="81"/>
      <c r="K34" s="24"/>
      <c r="L34" s="77"/>
      <c r="M34" s="36"/>
      <c r="R34" s="23"/>
      <c r="T34" s="28"/>
      <c r="U34" s="20"/>
      <c r="W34" s="37"/>
    </row>
    <row r="35" spans="1:23" s="8" customFormat="1" ht="5.25" customHeight="1" x14ac:dyDescent="0.2">
      <c r="B35" s="76"/>
      <c r="C35" s="76"/>
      <c r="D35" s="76"/>
      <c r="E35" s="82"/>
      <c r="F35" s="38"/>
      <c r="G35" s="83"/>
      <c r="H35" s="24"/>
      <c r="I35" s="24"/>
      <c r="J35" s="84"/>
      <c r="K35" s="24"/>
      <c r="L35" s="84"/>
      <c r="M35" s="41"/>
      <c r="W35" s="37"/>
    </row>
    <row r="36" spans="1:23" s="8" customFormat="1" x14ac:dyDescent="0.2">
      <c r="B36" s="8" t="s">
        <v>13</v>
      </c>
      <c r="C36" s="10"/>
      <c r="E36" s="24"/>
      <c r="F36" s="24"/>
      <c r="G36" s="34"/>
      <c r="H36" s="24"/>
      <c r="I36" s="24"/>
      <c r="J36" s="35"/>
      <c r="K36" s="24"/>
      <c r="L36" s="24"/>
      <c r="M36" s="36"/>
      <c r="R36" s="23"/>
      <c r="T36" s="1"/>
      <c r="U36" s="20"/>
      <c r="W36" s="37"/>
    </row>
    <row r="37" spans="1:23" s="8" customFormat="1" ht="6" customHeight="1" x14ac:dyDescent="0.2">
      <c r="B37" s="10"/>
      <c r="C37" s="10"/>
      <c r="E37" s="24"/>
      <c r="F37" s="24"/>
      <c r="G37" s="34"/>
      <c r="H37" s="24"/>
      <c r="I37" s="24"/>
      <c r="J37" s="35"/>
      <c r="K37" s="24"/>
      <c r="L37" s="24"/>
      <c r="M37" s="36"/>
      <c r="S37" s="3"/>
      <c r="W37" s="37"/>
    </row>
    <row r="38" spans="1:23" s="8" customFormat="1" x14ac:dyDescent="0.2">
      <c r="B38" s="10"/>
      <c r="C38" s="8" t="s">
        <v>14</v>
      </c>
      <c r="E38" s="24"/>
      <c r="F38" s="24"/>
      <c r="G38" s="34"/>
      <c r="H38" s="34"/>
      <c r="I38" s="34"/>
      <c r="J38" s="34"/>
      <c r="K38" s="34"/>
      <c r="L38" s="35"/>
      <c r="M38" s="36"/>
      <c r="R38" s="23"/>
      <c r="S38" s="11"/>
      <c r="U38" s="20"/>
      <c r="W38" s="37"/>
    </row>
    <row r="39" spans="1:23" s="8" customFormat="1" outlineLevel="1" x14ac:dyDescent="0.2">
      <c r="A39" s="43" t="s">
        <v>15</v>
      </c>
      <c r="B39" s="10"/>
      <c r="C39" s="8" t="s">
        <v>7</v>
      </c>
      <c r="D39" s="8" t="s">
        <v>43</v>
      </c>
      <c r="E39" s="24"/>
      <c r="F39" s="24"/>
      <c r="G39" s="42">
        <v>320104615.44000077</v>
      </c>
      <c r="H39" s="23"/>
      <c r="I39" s="23"/>
      <c r="J39" s="23">
        <f>+L39-G39</f>
        <v>-2667538.4599999785</v>
      </c>
      <c r="K39" s="34"/>
      <c r="L39" s="42">
        <v>317437076.98000079</v>
      </c>
      <c r="M39" s="36"/>
      <c r="N39" s="24"/>
      <c r="P39" s="24"/>
      <c r="R39" s="24"/>
    </row>
    <row r="40" spans="1:23" s="8" customFormat="1" outlineLevel="1" x14ac:dyDescent="0.2">
      <c r="A40" s="43" t="s">
        <v>16</v>
      </c>
      <c r="B40" s="10"/>
      <c r="C40" s="8" t="s">
        <v>7</v>
      </c>
      <c r="D40" s="8" t="s">
        <v>33</v>
      </c>
      <c r="E40" s="24"/>
      <c r="F40" s="24"/>
      <c r="G40" s="42">
        <v>317437076.98000079</v>
      </c>
      <c r="H40" s="23"/>
      <c r="I40" s="23"/>
      <c r="J40" s="23">
        <f>+L40-G40</f>
        <v>-2667538.4599999785</v>
      </c>
      <c r="K40" s="34"/>
      <c r="L40" s="42">
        <v>314769538.52000082</v>
      </c>
      <c r="M40" s="36"/>
      <c r="N40" s="45"/>
      <c r="R40" s="24"/>
      <c r="S40" s="11"/>
    </row>
    <row r="41" spans="1:23" s="8" customFormat="1" ht="6" customHeight="1" outlineLevel="1" x14ac:dyDescent="0.2">
      <c r="B41" s="10"/>
      <c r="C41" s="46"/>
      <c r="E41" s="24"/>
      <c r="F41" s="24"/>
      <c r="G41" s="29"/>
      <c r="H41" s="24"/>
      <c r="I41" s="24"/>
      <c r="J41" s="44"/>
      <c r="K41" s="24"/>
      <c r="L41" s="30"/>
      <c r="M41" s="36"/>
      <c r="N41" s="45"/>
      <c r="S41" s="11"/>
    </row>
    <row r="42" spans="1:23" s="8" customFormat="1" x14ac:dyDescent="0.2">
      <c r="B42" s="10"/>
      <c r="C42" s="46"/>
      <c r="D42" s="47"/>
      <c r="E42" s="24"/>
      <c r="F42" s="24"/>
      <c r="G42" s="60">
        <f>SUM(G39:G40)</f>
        <v>637541692.42000151</v>
      </c>
      <c r="H42" s="24"/>
      <c r="I42" s="24"/>
      <c r="J42" s="60">
        <f>SUM(J39:J40)</f>
        <v>-5335076.9199999571</v>
      </c>
      <c r="K42" s="24"/>
      <c r="L42" s="60">
        <f>SUM(L39:L40)</f>
        <v>632206615.50000167</v>
      </c>
      <c r="M42" s="36"/>
      <c r="N42" s="45"/>
      <c r="R42" s="24"/>
      <c r="S42" s="11"/>
    </row>
    <row r="43" spans="1:23" s="8" customFormat="1" x14ac:dyDescent="0.2">
      <c r="B43" s="10"/>
      <c r="C43" s="46"/>
      <c r="D43" s="47"/>
      <c r="E43" s="24"/>
      <c r="F43" s="24"/>
      <c r="G43" s="23"/>
      <c r="H43" s="24"/>
      <c r="I43" s="24"/>
      <c r="J43" s="23"/>
      <c r="K43" s="24"/>
      <c r="L43" s="23"/>
      <c r="M43" s="36"/>
      <c r="N43" s="45"/>
      <c r="R43" s="24"/>
      <c r="S43" s="11"/>
    </row>
    <row r="44" spans="1:23" s="8" customFormat="1" x14ac:dyDescent="0.2">
      <c r="B44" s="10"/>
      <c r="C44" s="46"/>
      <c r="D44" s="47"/>
      <c r="E44" s="24"/>
      <c r="F44" s="24"/>
      <c r="G44" s="23"/>
      <c r="H44" s="24"/>
      <c r="I44" s="24"/>
      <c r="J44" s="23"/>
      <c r="K44" s="24"/>
      <c r="L44" s="23"/>
      <c r="M44" s="36"/>
      <c r="N44" s="45"/>
      <c r="R44" s="24"/>
      <c r="S44" s="11"/>
    </row>
    <row r="45" spans="1:23" s="64" customFormat="1" ht="15" customHeight="1" x14ac:dyDescent="0.2">
      <c r="A45" s="127" t="s">
        <v>48</v>
      </c>
      <c r="B45" s="128"/>
      <c r="C45" s="63" t="s">
        <v>51</v>
      </c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R45" s="65"/>
    </row>
    <row r="46" spans="1:23" s="64" customFormat="1" ht="15" customHeight="1" x14ac:dyDescent="0.2">
      <c r="A46" s="129" t="s">
        <v>50</v>
      </c>
      <c r="B46" s="130"/>
      <c r="C46" s="64" t="s">
        <v>54</v>
      </c>
      <c r="E46" s="66"/>
      <c r="F46" s="90" t="s">
        <v>102</v>
      </c>
      <c r="N46" s="66"/>
      <c r="P46" s="67"/>
      <c r="R46" s="67"/>
    </row>
    <row r="47" spans="1:23" s="64" customFormat="1" ht="15" customHeight="1" x14ac:dyDescent="0.2">
      <c r="A47" s="129" t="s">
        <v>52</v>
      </c>
      <c r="B47" s="129"/>
      <c r="C47" s="64" t="s">
        <v>53</v>
      </c>
      <c r="E47" s="68"/>
      <c r="F47" s="68"/>
      <c r="N47" s="69"/>
    </row>
    <row r="48" spans="1:23" ht="15" x14ac:dyDescent="0.25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R48" s="1"/>
      <c r="S48" s="1"/>
    </row>
    <row r="49" spans="10:14" x14ac:dyDescent="0.2">
      <c r="J49" s="53"/>
      <c r="K49" s="53"/>
      <c r="L49" s="53"/>
      <c r="M49" s="53"/>
      <c r="N49" s="53"/>
    </row>
    <row r="50" spans="10:14" x14ac:dyDescent="0.2">
      <c r="J50" s="53"/>
      <c r="K50" s="53"/>
      <c r="L50" s="53"/>
      <c r="M50" s="53"/>
      <c r="N50" s="53"/>
    </row>
    <row r="51" spans="10:14" x14ac:dyDescent="0.2">
      <c r="J51" s="53"/>
      <c r="K51" s="53"/>
      <c r="L51" s="53"/>
      <c r="M51" s="53"/>
      <c r="N51" s="53"/>
    </row>
    <row r="52" spans="10:14" x14ac:dyDescent="0.2">
      <c r="J52" s="53"/>
      <c r="K52" s="53"/>
      <c r="L52" s="53"/>
      <c r="M52" s="53"/>
      <c r="N52" s="53"/>
    </row>
    <row r="53" spans="10:14" x14ac:dyDescent="0.2">
      <c r="N53" s="54"/>
    </row>
  </sheetData>
  <mergeCells count="13">
    <mergeCell ref="N21:N22"/>
    <mergeCell ref="P21:P22"/>
    <mergeCell ref="A45:B45"/>
    <mergeCell ref="A46:B46"/>
    <mergeCell ref="A47:B47"/>
    <mergeCell ref="A1:Q1"/>
    <mergeCell ref="A2:Q2"/>
    <mergeCell ref="A3:Q3"/>
    <mergeCell ref="A4:Q4"/>
    <mergeCell ref="E8:E9"/>
    <mergeCell ref="G8:G9"/>
    <mergeCell ref="J8:J9"/>
    <mergeCell ref="L8:L9"/>
  </mergeCells>
  <printOptions horizontalCentered="1"/>
  <pageMargins left="0.70866141732283472" right="0.70866141732283472" top="0.74803149606299213" bottom="0.74803149606299213" header="0.31496062992125984" footer="0.31496062992125984"/>
  <pageSetup scale="66" orientation="landscape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tabColor theme="1" tint="0.499984740745262"/>
    <pageSetUpPr fitToPage="1"/>
  </sheetPr>
  <dimension ref="A1:W55"/>
  <sheetViews>
    <sheetView showGridLines="0" topLeftCell="A7" zoomScale="80" zoomScaleNormal="80" workbookViewId="0">
      <selection activeCell="J30" sqref="J30:J31"/>
    </sheetView>
  </sheetViews>
  <sheetFormatPr baseColWidth="10" defaultColWidth="11.42578125" defaultRowHeight="12.75" outlineLevelRow="1" x14ac:dyDescent="0.2"/>
  <cols>
    <col min="1" max="1" width="3.28515625" style="1" customWidth="1"/>
    <col min="2" max="2" width="2.7109375" style="1" customWidth="1"/>
    <col min="3" max="3" width="15.7109375" style="1" customWidth="1"/>
    <col min="4" max="4" width="13.85546875" style="1" bestFit="1" customWidth="1"/>
    <col min="5" max="5" width="18.5703125" style="1" customWidth="1"/>
    <col min="6" max="6" width="1.28515625" style="1" customWidth="1"/>
    <col min="7" max="7" width="17.7109375" style="1" customWidth="1"/>
    <col min="8" max="9" width="2.42578125" style="1" customWidth="1"/>
    <col min="10" max="10" width="18.85546875" style="1" customWidth="1"/>
    <col min="11" max="11" width="2.42578125" style="1" customWidth="1"/>
    <col min="12" max="12" width="19.140625" style="1" customWidth="1"/>
    <col min="13" max="13" width="1.7109375" style="1" customWidth="1"/>
    <col min="14" max="14" width="19" style="1" customWidth="1"/>
    <col min="15" max="15" width="4.42578125" style="1" customWidth="1"/>
    <col min="16" max="17" width="18.7109375" style="1" customWidth="1"/>
    <col min="18" max="18" width="17.5703125" style="3" bestFit="1" customWidth="1"/>
    <col min="19" max="19" width="16.5703125" style="3" bestFit="1" customWidth="1"/>
    <col min="20" max="20" width="16" style="1" bestFit="1" customWidth="1"/>
    <col min="21" max="21" width="18.7109375" style="1" customWidth="1"/>
    <col min="22" max="16384" width="11.42578125" style="1"/>
  </cols>
  <sheetData>
    <row r="1" spans="1:21" ht="26.25" x14ac:dyDescent="0.4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</row>
    <row r="2" spans="1:21" ht="21" x14ac:dyDescent="0.35">
      <c r="A2" s="121" t="s">
        <v>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</row>
    <row r="3" spans="1:21" ht="15.75" x14ac:dyDescent="0.25">
      <c r="A3" s="122" t="s">
        <v>108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</row>
    <row r="4" spans="1:21" ht="15.75" customHeight="1" x14ac:dyDescent="0.2">
      <c r="A4" s="123" t="s">
        <v>2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7"/>
      <c r="S4" s="7"/>
    </row>
    <row r="5" spans="1:21" s="8" customFormat="1" ht="6" customHeight="1" thickBot="1" x14ac:dyDescent="0.25">
      <c r="C5" s="9"/>
      <c r="I5" s="10"/>
      <c r="J5" s="10"/>
      <c r="K5" s="10"/>
      <c r="L5" s="10"/>
      <c r="M5" s="10"/>
      <c r="N5" s="10"/>
      <c r="R5" s="11"/>
      <c r="S5" s="11"/>
    </row>
    <row r="6" spans="1:21" s="8" customFormat="1" ht="18" customHeight="1" thickBot="1" x14ac:dyDescent="0.25">
      <c r="B6" s="55"/>
      <c r="C6" s="55"/>
      <c r="D6" s="55"/>
      <c r="E6" s="55"/>
      <c r="F6" s="55"/>
      <c r="G6" s="56"/>
      <c r="H6" s="56"/>
      <c r="I6" s="57"/>
      <c r="J6" s="56" t="s">
        <v>3</v>
      </c>
      <c r="K6" s="56"/>
      <c r="L6" s="56"/>
      <c r="M6" s="56"/>
      <c r="N6" s="55"/>
      <c r="O6" s="55"/>
      <c r="P6" s="55"/>
      <c r="Q6" s="55"/>
      <c r="S6" s="11"/>
    </row>
    <row r="7" spans="1:21" s="8" customFormat="1" ht="10.5" customHeight="1" x14ac:dyDescent="0.2">
      <c r="C7" s="10"/>
      <c r="D7" s="10"/>
      <c r="E7" s="12"/>
      <c r="F7" s="12"/>
      <c r="G7" s="12"/>
      <c r="H7" s="12"/>
      <c r="I7" s="12"/>
      <c r="J7" s="12"/>
      <c r="K7" s="12"/>
      <c r="L7" s="12"/>
      <c r="M7" s="12"/>
      <c r="Q7" s="12"/>
      <c r="R7" s="11"/>
      <c r="S7" s="11"/>
    </row>
    <row r="8" spans="1:21" s="8" customFormat="1" x14ac:dyDescent="0.2">
      <c r="E8" s="125" t="s">
        <v>4</v>
      </c>
      <c r="F8" s="13"/>
      <c r="G8" s="116" t="s">
        <v>99</v>
      </c>
      <c r="H8" s="14"/>
      <c r="I8" s="15"/>
      <c r="J8" s="125" t="s">
        <v>5</v>
      </c>
      <c r="L8" s="116" t="s">
        <v>101</v>
      </c>
      <c r="Q8" s="16"/>
      <c r="R8" s="11"/>
      <c r="S8" s="11"/>
    </row>
    <row r="9" spans="1:21" s="17" customFormat="1" x14ac:dyDescent="0.2">
      <c r="C9" s="13"/>
      <c r="E9" s="126"/>
      <c r="F9" s="13"/>
      <c r="G9" s="117"/>
      <c r="H9" s="18"/>
      <c r="J9" s="126"/>
      <c r="L9" s="117"/>
      <c r="M9" s="16"/>
      <c r="Q9" s="16"/>
      <c r="R9" s="11"/>
      <c r="S9" s="19"/>
      <c r="U9" s="20"/>
    </row>
    <row r="10" spans="1:21" s="17" customFormat="1" ht="20.25" customHeight="1" x14ac:dyDescent="0.25">
      <c r="B10" s="71" t="s">
        <v>6</v>
      </c>
      <c r="C10" s="72"/>
      <c r="D10" s="73"/>
      <c r="E10" s="72"/>
      <c r="F10" s="13"/>
      <c r="G10" s="74"/>
      <c r="J10" s="72"/>
      <c r="L10" s="74"/>
      <c r="M10" s="21"/>
      <c r="N10" s="21"/>
      <c r="P10" s="21"/>
      <c r="Q10" s="16"/>
      <c r="U10" s="20"/>
    </row>
    <row r="11" spans="1:21" s="17" customFormat="1" ht="12" customHeight="1" outlineLevel="1" x14ac:dyDescent="0.2">
      <c r="C11" s="8" t="s">
        <v>7</v>
      </c>
      <c r="D11" s="8" t="s">
        <v>38</v>
      </c>
      <c r="E11" s="23">
        <v>1160000000</v>
      </c>
      <c r="F11" s="23"/>
      <c r="G11" s="24">
        <v>982657160.01999986</v>
      </c>
      <c r="H11" s="24"/>
      <c r="I11" s="24"/>
      <c r="J11" s="23">
        <f>+L11-G11</f>
        <v>-1696698.0300000906</v>
      </c>
      <c r="K11" s="25"/>
      <c r="L11" s="24">
        <v>980960461.98999977</v>
      </c>
      <c r="M11" s="21"/>
      <c r="N11" s="26"/>
      <c r="P11" s="24"/>
      <c r="Q11" s="21"/>
      <c r="R11" s="27"/>
      <c r="U11" s="20"/>
    </row>
    <row r="12" spans="1:21" s="8" customFormat="1" ht="12.75" customHeight="1" outlineLevel="1" x14ac:dyDescent="0.2">
      <c r="C12" s="8" t="s">
        <v>7</v>
      </c>
      <c r="D12" s="8" t="s">
        <v>38</v>
      </c>
      <c r="E12" s="23">
        <v>5000000000</v>
      </c>
      <c r="F12" s="23"/>
      <c r="G12" s="24">
        <v>4656953230.5700006</v>
      </c>
      <c r="H12" s="24"/>
      <c r="I12" s="24"/>
      <c r="J12" s="23">
        <f t="shared" ref="J12:J18" si="0">+L12-G12</f>
        <v>-8040895.3299999237</v>
      </c>
      <c r="K12" s="25"/>
      <c r="L12" s="24">
        <v>4648912335.2400007</v>
      </c>
      <c r="M12" s="24"/>
      <c r="N12" s="58"/>
      <c r="O12" s="1"/>
      <c r="Q12" s="24"/>
    </row>
    <row r="13" spans="1:21" s="8" customFormat="1" outlineLevel="1" x14ac:dyDescent="0.2">
      <c r="C13" s="8" t="s">
        <v>7</v>
      </c>
      <c r="D13" s="8" t="s">
        <v>39</v>
      </c>
      <c r="E13" s="23">
        <v>1781065000</v>
      </c>
      <c r="F13" s="23"/>
      <c r="G13" s="24">
        <v>1685255678.9800003</v>
      </c>
      <c r="H13" s="24"/>
      <c r="I13" s="24"/>
      <c r="J13" s="23">
        <f t="shared" si="0"/>
        <v>-2926333.4500000477</v>
      </c>
      <c r="K13" s="25"/>
      <c r="L13" s="24">
        <v>1682329345.5300002</v>
      </c>
      <c r="M13" s="24"/>
      <c r="Q13" s="24"/>
      <c r="R13" s="11"/>
      <c r="S13" s="11"/>
      <c r="T13" s="11"/>
      <c r="U13" s="20"/>
    </row>
    <row r="14" spans="1:21" s="8" customFormat="1" outlineLevel="1" x14ac:dyDescent="0.2">
      <c r="C14" s="8" t="s">
        <v>7</v>
      </c>
      <c r="D14" s="8" t="s">
        <v>39</v>
      </c>
      <c r="E14" s="23">
        <v>2117321428.5699999</v>
      </c>
      <c r="F14" s="23"/>
      <c r="G14" s="24">
        <v>1992006998.4700003</v>
      </c>
      <c r="H14" s="24"/>
      <c r="I14" s="24"/>
      <c r="J14" s="23">
        <f t="shared" si="0"/>
        <v>-3458986.5400002003</v>
      </c>
      <c r="K14" s="25"/>
      <c r="L14" s="24">
        <v>1988548011.9300001</v>
      </c>
      <c r="M14" s="24"/>
      <c r="Q14" s="24"/>
      <c r="R14" s="11"/>
      <c r="S14" s="11"/>
      <c r="T14" s="19"/>
      <c r="U14" s="20"/>
    </row>
    <row r="15" spans="1:21" s="8" customFormat="1" outlineLevel="1" x14ac:dyDescent="0.2">
      <c r="C15" s="8" t="s">
        <v>7</v>
      </c>
      <c r="D15" s="8" t="s">
        <v>39</v>
      </c>
      <c r="E15" s="23">
        <v>1380000000</v>
      </c>
      <c r="G15" s="24">
        <v>1355185117.7999997</v>
      </c>
      <c r="J15" s="23">
        <f t="shared" si="0"/>
        <v>-2353188.0599999428</v>
      </c>
      <c r="L15" s="24">
        <v>1352831929.7399998</v>
      </c>
      <c r="M15" s="24"/>
      <c r="N15" s="26"/>
      <c r="Q15" s="24"/>
      <c r="R15" s="19"/>
      <c r="S15" s="19"/>
      <c r="T15" s="19"/>
      <c r="U15" s="20"/>
    </row>
    <row r="16" spans="1:21" s="8" customFormat="1" outlineLevel="1" x14ac:dyDescent="0.2">
      <c r="C16" s="8" t="s">
        <v>7</v>
      </c>
      <c r="D16" s="8" t="s">
        <v>40</v>
      </c>
      <c r="E16" s="23">
        <v>4500000000</v>
      </c>
      <c r="G16" s="24">
        <v>4419081905.9400005</v>
      </c>
      <c r="J16" s="23">
        <f t="shared" si="0"/>
        <v>-7673439.3199996948</v>
      </c>
      <c r="L16" s="24">
        <v>4411408466.6200008</v>
      </c>
      <c r="M16" s="24"/>
      <c r="P16" s="24"/>
      <c r="R16" s="19"/>
      <c r="S16" s="19"/>
      <c r="T16" s="17"/>
      <c r="U16" s="20"/>
    </row>
    <row r="17" spans="1:21" outlineLevel="1" x14ac:dyDescent="0.2">
      <c r="C17" s="8" t="s">
        <v>7</v>
      </c>
      <c r="D17" s="1" t="s">
        <v>41</v>
      </c>
      <c r="E17" s="23">
        <v>1400000000</v>
      </c>
      <c r="G17" s="24">
        <v>1358770926.9099998</v>
      </c>
      <c r="J17" s="23">
        <f t="shared" si="0"/>
        <v>-3909741.0099999905</v>
      </c>
      <c r="L17" s="24">
        <v>1354861185.8999999</v>
      </c>
      <c r="N17" s="26"/>
      <c r="P17" s="24"/>
      <c r="R17" s="11"/>
      <c r="S17" s="11"/>
      <c r="T17" s="28"/>
      <c r="U17" s="20"/>
    </row>
    <row r="18" spans="1:21" outlineLevel="1" x14ac:dyDescent="0.2">
      <c r="C18" s="8" t="s">
        <v>7</v>
      </c>
      <c r="D18" s="1" t="s">
        <v>42</v>
      </c>
      <c r="E18" s="23">
        <v>1995143736.0699999</v>
      </c>
      <c r="G18" s="24">
        <v>1977933813.9899998</v>
      </c>
      <c r="J18" s="23">
        <f t="shared" si="0"/>
        <v>-2913656.8000001907</v>
      </c>
      <c r="L18" s="24">
        <v>1975020157.1899996</v>
      </c>
      <c r="N18" s="26"/>
      <c r="P18" s="24"/>
      <c r="R18" s="11"/>
      <c r="S18" s="11"/>
      <c r="T18" s="28"/>
      <c r="U18" s="20"/>
    </row>
    <row r="19" spans="1:21" outlineLevel="1" x14ac:dyDescent="0.2">
      <c r="C19" s="8" t="s">
        <v>7</v>
      </c>
      <c r="D19" s="1" t="s">
        <v>42</v>
      </c>
      <c r="E19" s="23">
        <v>1320276000</v>
      </c>
      <c r="G19" s="24">
        <v>1319466228.72</v>
      </c>
      <c r="J19" s="23">
        <f>+L19-G19</f>
        <v>-1651260.4900000095</v>
      </c>
      <c r="L19" s="24">
        <v>1317814968.23</v>
      </c>
      <c r="N19" s="26"/>
      <c r="P19" s="24"/>
      <c r="R19" s="11"/>
      <c r="S19" s="11"/>
      <c r="T19" s="28"/>
      <c r="U19" s="20"/>
    </row>
    <row r="20" spans="1:21" ht="15" customHeight="1" outlineLevel="1" x14ac:dyDescent="0.2">
      <c r="C20" s="8" t="s">
        <v>7</v>
      </c>
      <c r="D20" s="1" t="s">
        <v>43</v>
      </c>
      <c r="E20" s="23">
        <v>1000000000</v>
      </c>
      <c r="G20" s="30">
        <v>991374094.12999976</v>
      </c>
      <c r="J20" s="29">
        <f>+L20-G20</f>
        <v>-1460374.3799999952</v>
      </c>
      <c r="L20" s="30">
        <v>989913719.74999976</v>
      </c>
      <c r="R20" s="26"/>
      <c r="S20" s="26"/>
      <c r="T20" s="28"/>
      <c r="U20" s="20"/>
    </row>
    <row r="21" spans="1:21" ht="18.600000000000001" customHeight="1" x14ac:dyDescent="0.2">
      <c r="C21" s="8"/>
      <c r="E21" s="60">
        <f>SUM(E11:E20)</f>
        <v>21653806164.639999</v>
      </c>
      <c r="G21" s="60">
        <f>SUM(G11:G20)</f>
        <v>20738685155.530003</v>
      </c>
      <c r="J21" s="60">
        <f>SUM(J11:J20)</f>
        <v>-36084573.410000086</v>
      </c>
      <c r="L21" s="60">
        <f>SUM(L11:L20)</f>
        <v>20702600582.119999</v>
      </c>
      <c r="N21" s="116" t="s">
        <v>105</v>
      </c>
      <c r="P21" s="116" t="s">
        <v>104</v>
      </c>
      <c r="R21" s="11"/>
      <c r="S21" s="11"/>
      <c r="T21" s="8"/>
      <c r="U21" s="20"/>
    </row>
    <row r="22" spans="1:21" ht="20.25" customHeight="1" x14ac:dyDescent="0.2">
      <c r="B22" s="71" t="s">
        <v>8</v>
      </c>
      <c r="C22" s="76"/>
      <c r="D22" s="75"/>
      <c r="E22" s="77"/>
      <c r="G22" s="77"/>
      <c r="J22" s="77"/>
      <c r="L22" s="77"/>
      <c r="N22" s="117"/>
      <c r="P22" s="117"/>
      <c r="R22" s="11"/>
      <c r="S22" s="11"/>
      <c r="T22" s="8"/>
      <c r="U22" s="20"/>
    </row>
    <row r="23" spans="1:21" ht="6" customHeight="1" x14ac:dyDescent="0.2">
      <c r="C23" s="8"/>
      <c r="E23" s="23"/>
      <c r="G23" s="23"/>
      <c r="J23" s="23"/>
      <c r="L23" s="23"/>
      <c r="R23" s="11"/>
      <c r="S23" s="11"/>
      <c r="T23" s="8"/>
      <c r="U23" s="20"/>
    </row>
    <row r="24" spans="1:21" s="17" customFormat="1" ht="12" customHeight="1" outlineLevel="1" x14ac:dyDescent="0.2">
      <c r="A24" s="17" t="s">
        <v>50</v>
      </c>
      <c r="B24" s="17" t="s">
        <v>48</v>
      </c>
      <c r="C24" s="8" t="s">
        <v>49</v>
      </c>
      <c r="D24" s="8" t="s">
        <v>55</v>
      </c>
      <c r="E24" s="23">
        <v>1400000000</v>
      </c>
      <c r="F24" s="23"/>
      <c r="G24" s="23">
        <v>1400000000</v>
      </c>
      <c r="H24" s="24"/>
      <c r="I24" s="24"/>
      <c r="J24" s="23">
        <f>+L24-G24</f>
        <v>0</v>
      </c>
      <c r="K24" s="25"/>
      <c r="L24" s="23">
        <v>1400000000</v>
      </c>
      <c r="M24" s="21"/>
      <c r="N24" s="24">
        <v>460950000</v>
      </c>
      <c r="P24" s="24">
        <f>+L24-N24</f>
        <v>939050000</v>
      </c>
      <c r="Q24" s="21"/>
      <c r="R24" s="32"/>
      <c r="U24" s="20"/>
    </row>
    <row r="25" spans="1:21" s="17" customFormat="1" ht="12" customHeight="1" outlineLevel="1" x14ac:dyDescent="0.2">
      <c r="A25" s="17" t="s">
        <v>50</v>
      </c>
      <c r="B25" s="17" t="s">
        <v>48</v>
      </c>
      <c r="C25" s="8" t="s">
        <v>49</v>
      </c>
      <c r="D25" s="8" t="s">
        <v>55</v>
      </c>
      <c r="E25" s="23">
        <v>1200000000</v>
      </c>
      <c r="F25" s="23"/>
      <c r="G25" s="23">
        <v>1200000000</v>
      </c>
      <c r="H25" s="24"/>
      <c r="I25" s="24"/>
      <c r="J25" s="23">
        <f>+L25-G25</f>
        <v>0</v>
      </c>
      <c r="K25" s="25"/>
      <c r="L25" s="23">
        <v>1200000000</v>
      </c>
      <c r="M25" s="21"/>
      <c r="N25" s="24">
        <v>384435600</v>
      </c>
      <c r="P25" s="24">
        <f>+L25-N25</f>
        <v>815564400</v>
      </c>
      <c r="Q25" s="21"/>
      <c r="R25" s="32"/>
      <c r="U25" s="20"/>
    </row>
    <row r="26" spans="1:21" s="17" customFormat="1" ht="12" customHeight="1" outlineLevel="1" x14ac:dyDescent="0.2">
      <c r="A26" s="17" t="s">
        <v>50</v>
      </c>
      <c r="B26" s="17" t="s">
        <v>48</v>
      </c>
      <c r="C26" s="8" t="s">
        <v>49</v>
      </c>
      <c r="D26" s="8" t="s">
        <v>55</v>
      </c>
      <c r="E26" s="23">
        <v>665394050.15999997</v>
      </c>
      <c r="F26" s="23"/>
      <c r="G26" s="23">
        <v>637014515</v>
      </c>
      <c r="H26" s="24"/>
      <c r="I26" s="24"/>
      <c r="J26" s="23">
        <f>+L26-G26</f>
        <v>0</v>
      </c>
      <c r="K26" s="25"/>
      <c r="L26" s="23">
        <v>637014515</v>
      </c>
      <c r="M26" s="21"/>
      <c r="N26" s="24">
        <v>0</v>
      </c>
      <c r="P26" s="24">
        <f>+L26-N26</f>
        <v>637014515</v>
      </c>
      <c r="Q26" s="21"/>
      <c r="R26" s="33"/>
      <c r="U26" s="20"/>
    </row>
    <row r="27" spans="1:21" s="17" customFormat="1" ht="12" customHeight="1" outlineLevel="1" x14ac:dyDescent="0.2">
      <c r="A27" s="17" t="s">
        <v>50</v>
      </c>
      <c r="B27" s="17" t="s">
        <v>48</v>
      </c>
      <c r="C27" s="8" t="s">
        <v>49</v>
      </c>
      <c r="D27" s="8" t="s">
        <v>55</v>
      </c>
      <c r="E27" s="23">
        <v>1020000000</v>
      </c>
      <c r="F27" s="23"/>
      <c r="G27" s="29">
        <v>1020000000</v>
      </c>
      <c r="H27" s="24"/>
      <c r="I27" s="24"/>
      <c r="J27" s="29">
        <f>+L27-G27</f>
        <v>0</v>
      </c>
      <c r="K27" s="25"/>
      <c r="L27" s="29">
        <v>1020000000</v>
      </c>
      <c r="M27" s="21"/>
      <c r="N27" s="30">
        <v>308922300</v>
      </c>
      <c r="P27" s="30">
        <f>+L27-N27</f>
        <v>711077700</v>
      </c>
      <c r="Q27" s="21"/>
      <c r="R27" s="32"/>
      <c r="U27" s="20"/>
    </row>
    <row r="28" spans="1:21" x14ac:dyDescent="0.2">
      <c r="C28" s="8"/>
      <c r="E28" s="60">
        <f>SUM(E24:E27)</f>
        <v>4285394050.1599998</v>
      </c>
      <c r="G28" s="60">
        <f>SUM(G24:G27)</f>
        <v>4257014515</v>
      </c>
      <c r="J28" s="60">
        <f>SUM(J24:J27)</f>
        <v>0</v>
      </c>
      <c r="L28" s="60">
        <f>SUM(L24:L27)</f>
        <v>4257014515</v>
      </c>
      <c r="N28" s="62">
        <f>SUM(N24:N27)</f>
        <v>1154307900</v>
      </c>
      <c r="P28" s="23">
        <f>SUM(P24:P27)</f>
        <v>3102706615</v>
      </c>
      <c r="R28" s="11"/>
      <c r="S28" s="11"/>
      <c r="T28" s="8"/>
      <c r="U28" s="20"/>
    </row>
    <row r="29" spans="1:21" ht="20.25" customHeight="1" x14ac:dyDescent="0.2">
      <c r="B29" s="71" t="s">
        <v>10</v>
      </c>
      <c r="C29" s="76"/>
      <c r="D29" s="75"/>
      <c r="E29" s="75"/>
      <c r="G29" s="75"/>
      <c r="J29" s="77"/>
      <c r="L29" s="75"/>
      <c r="R29" s="31"/>
    </row>
    <row r="30" spans="1:21" s="17" customFormat="1" outlineLevel="1" x14ac:dyDescent="0.2">
      <c r="C30" s="8" t="s">
        <v>31</v>
      </c>
      <c r="D30" s="8"/>
      <c r="E30" s="23">
        <v>1000000000</v>
      </c>
      <c r="F30" s="23"/>
      <c r="G30" s="23">
        <v>0</v>
      </c>
      <c r="H30" s="24"/>
      <c r="I30" s="24"/>
      <c r="J30" s="23">
        <v>0</v>
      </c>
      <c r="K30" s="25"/>
      <c r="L30" s="23">
        <v>1000000000</v>
      </c>
      <c r="M30" s="21"/>
      <c r="N30" s="24"/>
      <c r="P30" s="24"/>
      <c r="Q30" s="21"/>
      <c r="R30" s="32"/>
      <c r="U30" s="20"/>
    </row>
    <row r="31" spans="1:21" s="17" customFormat="1" outlineLevel="1" x14ac:dyDescent="0.2">
      <c r="C31" s="8" t="s">
        <v>31</v>
      </c>
      <c r="D31" s="8"/>
      <c r="E31" s="23">
        <v>1000000000</v>
      </c>
      <c r="F31" s="23"/>
      <c r="G31" s="23"/>
      <c r="H31" s="24"/>
      <c r="I31" s="24"/>
      <c r="J31" s="23">
        <f>L31-E31</f>
        <v>-200000000</v>
      </c>
      <c r="K31" s="25"/>
      <c r="L31" s="23">
        <v>800000000</v>
      </c>
      <c r="M31" s="21"/>
      <c r="N31" s="24"/>
      <c r="P31" s="24"/>
      <c r="Q31" s="21"/>
      <c r="R31" s="32"/>
      <c r="U31" s="20"/>
    </row>
    <row r="32" spans="1:21" s="17" customFormat="1" outlineLevel="1" x14ac:dyDescent="0.2">
      <c r="C32" s="8" t="s">
        <v>33</v>
      </c>
      <c r="D32" s="8"/>
      <c r="E32" s="23">
        <v>500000000</v>
      </c>
      <c r="F32" s="23"/>
      <c r="G32" s="23">
        <v>0</v>
      </c>
      <c r="H32" s="24"/>
      <c r="I32" s="24"/>
      <c r="J32" s="23">
        <f>E32</f>
        <v>500000000</v>
      </c>
      <c r="K32" s="25"/>
      <c r="L32" s="23">
        <v>500000000</v>
      </c>
      <c r="M32" s="21"/>
      <c r="N32" s="24"/>
      <c r="P32" s="24"/>
      <c r="Q32" s="21"/>
      <c r="R32" s="32"/>
      <c r="U32" s="20"/>
    </row>
    <row r="33" spans="1:23" s="17" customFormat="1" outlineLevel="1" x14ac:dyDescent="0.2">
      <c r="C33" s="8" t="s">
        <v>32</v>
      </c>
      <c r="D33" s="8"/>
      <c r="E33" s="23">
        <v>1000000000</v>
      </c>
      <c r="F33" s="23"/>
      <c r="G33" s="23"/>
      <c r="H33" s="24"/>
      <c r="I33" s="24"/>
      <c r="J33" s="23">
        <f>E33</f>
        <v>1000000000</v>
      </c>
      <c r="K33" s="25"/>
      <c r="L33" s="23">
        <v>1000000000</v>
      </c>
      <c r="M33" s="21"/>
      <c r="N33" s="24"/>
      <c r="P33" s="24"/>
      <c r="Q33" s="21"/>
      <c r="R33" s="32"/>
      <c r="U33" s="20"/>
    </row>
    <row r="34" spans="1:23" s="8" customFormat="1" outlineLevel="1" x14ac:dyDescent="0.2">
      <c r="E34" s="24"/>
      <c r="F34" s="23"/>
      <c r="G34" s="24"/>
      <c r="H34" s="24"/>
      <c r="I34" s="24"/>
      <c r="J34" s="24"/>
      <c r="K34" s="25"/>
      <c r="L34" s="24"/>
      <c r="M34" s="24"/>
      <c r="N34" s="24"/>
    </row>
    <row r="35" spans="1:23" s="8" customFormat="1" ht="14.25" customHeight="1" x14ac:dyDescent="0.2">
      <c r="E35" s="59">
        <f>SUM(E30:E34)</f>
        <v>3500000000</v>
      </c>
      <c r="F35" s="23"/>
      <c r="G35" s="59">
        <f>SUM(G30:G31)</f>
        <v>0</v>
      </c>
      <c r="H35" s="24"/>
      <c r="I35" s="24"/>
      <c r="J35" s="59">
        <f>SUM(J30:J34)</f>
        <v>1300000000</v>
      </c>
      <c r="K35" s="25"/>
      <c r="L35" s="59">
        <f>SUM(L30:L34)</f>
        <v>3300000000</v>
      </c>
      <c r="M35" s="24"/>
      <c r="N35" s="24"/>
    </row>
    <row r="36" spans="1:23" s="8" customFormat="1" ht="15" customHeight="1" x14ac:dyDescent="0.25">
      <c r="B36" s="78" t="s">
        <v>12</v>
      </c>
      <c r="C36" s="76"/>
      <c r="D36" s="76"/>
      <c r="E36" s="79"/>
      <c r="F36" s="24"/>
      <c r="G36" s="80"/>
      <c r="H36" s="24"/>
      <c r="I36" s="24"/>
      <c r="J36" s="81"/>
      <c r="K36" s="24"/>
      <c r="L36" s="77"/>
      <c r="M36" s="36"/>
      <c r="R36" s="23"/>
      <c r="T36" s="28"/>
      <c r="U36" s="20"/>
      <c r="W36" s="37"/>
    </row>
    <row r="37" spans="1:23" s="8" customFormat="1" ht="5.25" customHeight="1" x14ac:dyDescent="0.2">
      <c r="B37" s="76"/>
      <c r="C37" s="76"/>
      <c r="D37" s="76"/>
      <c r="E37" s="82"/>
      <c r="F37" s="38"/>
      <c r="G37" s="83"/>
      <c r="H37" s="24"/>
      <c r="I37" s="24"/>
      <c r="J37" s="84"/>
      <c r="K37" s="24"/>
      <c r="L37" s="84"/>
      <c r="M37" s="41"/>
      <c r="W37" s="37"/>
    </row>
    <row r="38" spans="1:23" s="8" customFormat="1" x14ac:dyDescent="0.2">
      <c r="B38" s="8" t="s">
        <v>13</v>
      </c>
      <c r="C38" s="10"/>
      <c r="E38" s="24"/>
      <c r="F38" s="24"/>
      <c r="G38" s="34"/>
      <c r="H38" s="24"/>
      <c r="I38" s="24"/>
      <c r="J38" s="35"/>
      <c r="K38" s="24"/>
      <c r="L38" s="24"/>
      <c r="M38" s="36"/>
      <c r="R38" s="23"/>
      <c r="T38" s="1"/>
      <c r="U38" s="20"/>
      <c r="W38" s="37"/>
    </row>
    <row r="39" spans="1:23" s="8" customFormat="1" ht="6" customHeight="1" x14ac:dyDescent="0.2">
      <c r="B39" s="10"/>
      <c r="C39" s="10"/>
      <c r="E39" s="24"/>
      <c r="F39" s="24"/>
      <c r="G39" s="34"/>
      <c r="H39" s="24"/>
      <c r="I39" s="24"/>
      <c r="J39" s="35"/>
      <c r="K39" s="24"/>
      <c r="L39" s="24"/>
      <c r="M39" s="36"/>
      <c r="S39" s="3"/>
      <c r="W39" s="37"/>
    </row>
    <row r="40" spans="1:23" s="8" customFormat="1" x14ac:dyDescent="0.2">
      <c r="B40" s="10"/>
      <c r="C40" s="8" t="s">
        <v>14</v>
      </c>
      <c r="E40" s="24"/>
      <c r="F40" s="24"/>
      <c r="G40" s="34"/>
      <c r="H40" s="34"/>
      <c r="I40" s="34"/>
      <c r="J40" s="34"/>
      <c r="K40" s="34"/>
      <c r="L40" s="35"/>
      <c r="M40" s="36"/>
      <c r="R40" s="23"/>
      <c r="S40" s="11"/>
      <c r="U40" s="20"/>
      <c r="W40" s="37"/>
    </row>
    <row r="41" spans="1:23" s="8" customFormat="1" outlineLevel="1" x14ac:dyDescent="0.2">
      <c r="A41" s="43" t="s">
        <v>15</v>
      </c>
      <c r="B41" s="10"/>
      <c r="C41" s="8" t="s">
        <v>7</v>
      </c>
      <c r="D41" s="8" t="s">
        <v>43</v>
      </c>
      <c r="E41" s="24"/>
      <c r="F41" s="24"/>
      <c r="G41" s="42">
        <v>320104615.44000077</v>
      </c>
      <c r="H41" s="23"/>
      <c r="I41" s="23"/>
      <c r="J41" s="23">
        <f>+L41-G41</f>
        <v>-5335076.9199999571</v>
      </c>
      <c r="K41" s="34"/>
      <c r="L41" s="42">
        <v>314769538.52000082</v>
      </c>
      <c r="M41" s="36"/>
      <c r="N41" s="24"/>
      <c r="P41" s="24"/>
      <c r="R41" s="24"/>
    </row>
    <row r="42" spans="1:23" s="8" customFormat="1" outlineLevel="1" x14ac:dyDescent="0.2">
      <c r="A42" s="43" t="s">
        <v>16</v>
      </c>
      <c r="B42" s="10"/>
      <c r="C42" s="8" t="s">
        <v>7</v>
      </c>
      <c r="D42" s="8" t="s">
        <v>33</v>
      </c>
      <c r="E42" s="24"/>
      <c r="F42" s="24"/>
      <c r="G42" s="42">
        <v>317437076.98000079</v>
      </c>
      <c r="H42" s="23"/>
      <c r="I42" s="23"/>
      <c r="J42" s="23">
        <f>+L42-G42</f>
        <v>-5335076.9199999571</v>
      </c>
      <c r="K42" s="34"/>
      <c r="L42" s="42">
        <v>312102000.06000084</v>
      </c>
      <c r="M42" s="36"/>
      <c r="N42" s="45"/>
      <c r="R42" s="24"/>
      <c r="S42" s="11"/>
    </row>
    <row r="43" spans="1:23" s="8" customFormat="1" ht="6" customHeight="1" outlineLevel="1" x14ac:dyDescent="0.2">
      <c r="B43" s="10"/>
      <c r="C43" s="46"/>
      <c r="E43" s="24"/>
      <c r="F43" s="24"/>
      <c r="G43" s="29"/>
      <c r="H43" s="24"/>
      <c r="I43" s="24"/>
      <c r="J43" s="44"/>
      <c r="K43" s="24"/>
      <c r="L43" s="30"/>
      <c r="M43" s="36"/>
      <c r="N43" s="45"/>
      <c r="S43" s="11"/>
    </row>
    <row r="44" spans="1:23" s="8" customFormat="1" x14ac:dyDescent="0.2">
      <c r="B44" s="10"/>
      <c r="C44" s="46"/>
      <c r="D44" s="47"/>
      <c r="E44" s="24"/>
      <c r="F44" s="24"/>
      <c r="G44" s="60">
        <f>SUM(G41:G42)</f>
        <v>637541692.42000151</v>
      </c>
      <c r="H44" s="24"/>
      <c r="I44" s="24"/>
      <c r="J44" s="60">
        <f>SUM(J41:J42)</f>
        <v>-10670153.839999914</v>
      </c>
      <c r="K44" s="24"/>
      <c r="L44" s="60">
        <f>SUM(L41:L42)</f>
        <v>626871538.58000159</v>
      </c>
      <c r="M44" s="36"/>
      <c r="N44" s="45"/>
      <c r="R44" s="24"/>
      <c r="S44" s="11"/>
    </row>
    <row r="45" spans="1:23" s="8" customFormat="1" x14ac:dyDescent="0.2">
      <c r="B45" s="10"/>
      <c r="C45" s="46"/>
      <c r="D45" s="47"/>
      <c r="E45" s="24"/>
      <c r="F45" s="24"/>
      <c r="G45" s="23"/>
      <c r="H45" s="24"/>
      <c r="I45" s="24"/>
      <c r="J45" s="23"/>
      <c r="K45" s="24"/>
      <c r="L45" s="23"/>
      <c r="M45" s="36"/>
      <c r="N45" s="45"/>
      <c r="R45" s="24"/>
      <c r="S45" s="11"/>
    </row>
    <row r="46" spans="1:23" s="8" customFormat="1" x14ac:dyDescent="0.2">
      <c r="B46" s="10"/>
      <c r="C46" s="46"/>
      <c r="D46" s="47"/>
      <c r="E46" s="24"/>
      <c r="F46" s="24"/>
      <c r="G46" s="23"/>
      <c r="H46" s="24"/>
      <c r="I46" s="24"/>
      <c r="J46" s="23"/>
      <c r="K46" s="24"/>
      <c r="L46" s="23"/>
      <c r="M46" s="36"/>
      <c r="N46" s="45"/>
      <c r="R46" s="24"/>
      <c r="S46" s="11"/>
    </row>
    <row r="47" spans="1:23" s="64" customFormat="1" ht="15" customHeight="1" x14ac:dyDescent="0.2">
      <c r="A47" s="127" t="s">
        <v>48</v>
      </c>
      <c r="B47" s="128"/>
      <c r="C47" s="63" t="s">
        <v>51</v>
      </c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R47" s="65"/>
    </row>
    <row r="48" spans="1:23" s="64" customFormat="1" ht="15" customHeight="1" x14ac:dyDescent="0.2">
      <c r="A48" s="129" t="s">
        <v>50</v>
      </c>
      <c r="B48" s="130"/>
      <c r="C48" s="64" t="s">
        <v>54</v>
      </c>
      <c r="E48" s="66"/>
      <c r="F48" s="90" t="s">
        <v>103</v>
      </c>
      <c r="N48" s="66"/>
      <c r="P48" s="67"/>
      <c r="R48" s="67"/>
    </row>
    <row r="49" spans="1:19" s="64" customFormat="1" ht="15" customHeight="1" x14ac:dyDescent="0.2">
      <c r="A49" s="129" t="s">
        <v>52</v>
      </c>
      <c r="B49" s="129"/>
      <c r="C49" s="64" t="s">
        <v>53</v>
      </c>
      <c r="E49" s="68"/>
      <c r="F49" s="68"/>
      <c r="N49" s="69"/>
    </row>
    <row r="50" spans="1:19" ht="15" x14ac:dyDescent="0.25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R50" s="1"/>
      <c r="S50" s="1"/>
    </row>
    <row r="51" spans="1:19" x14ac:dyDescent="0.2">
      <c r="J51" s="53"/>
      <c r="K51" s="53"/>
      <c r="L51" s="53"/>
      <c r="M51" s="53"/>
      <c r="N51" s="53"/>
    </row>
    <row r="52" spans="1:19" x14ac:dyDescent="0.2">
      <c r="J52" s="53"/>
      <c r="K52" s="53"/>
      <c r="L52" s="53"/>
      <c r="M52" s="53"/>
      <c r="N52" s="53"/>
    </row>
    <row r="53" spans="1:19" x14ac:dyDescent="0.2">
      <c r="J53" s="53"/>
      <c r="K53" s="53"/>
      <c r="L53" s="53"/>
      <c r="M53" s="53"/>
      <c r="N53" s="53"/>
    </row>
    <row r="54" spans="1:19" x14ac:dyDescent="0.2">
      <c r="J54" s="53"/>
      <c r="K54" s="53"/>
      <c r="L54" s="53"/>
      <c r="M54" s="53"/>
      <c r="N54" s="53"/>
    </row>
    <row r="55" spans="1:19" x14ac:dyDescent="0.2">
      <c r="N55" s="54"/>
    </row>
  </sheetData>
  <mergeCells count="13">
    <mergeCell ref="A1:Q1"/>
    <mergeCell ref="A2:Q2"/>
    <mergeCell ref="A3:Q3"/>
    <mergeCell ref="A4:Q4"/>
    <mergeCell ref="E8:E9"/>
    <mergeCell ref="G8:G9"/>
    <mergeCell ref="J8:J9"/>
    <mergeCell ref="L8:L9"/>
    <mergeCell ref="N21:N22"/>
    <mergeCell ref="P21:P22"/>
    <mergeCell ref="A47:B47"/>
    <mergeCell ref="A48:B48"/>
    <mergeCell ref="A49:B49"/>
  </mergeCells>
  <printOptions horizontalCentered="1"/>
  <pageMargins left="0.70866141732283472" right="0.70866141732283472" top="0.74803149606299213" bottom="0.74803149606299213" header="0.31496062992125984" footer="0.31496062992125984"/>
  <pageSetup scale="66" orientation="landscape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>
    <tabColor theme="1" tint="0.499984740745262"/>
    <pageSetUpPr fitToPage="1"/>
  </sheetPr>
  <dimension ref="A1:W56"/>
  <sheetViews>
    <sheetView showGridLines="0" topLeftCell="A10" zoomScale="80" zoomScaleNormal="80" workbookViewId="0">
      <selection activeCell="J30" sqref="J30:J31"/>
    </sheetView>
  </sheetViews>
  <sheetFormatPr baseColWidth="10" defaultColWidth="11.42578125" defaultRowHeight="12.75" outlineLevelRow="1" x14ac:dyDescent="0.2"/>
  <cols>
    <col min="1" max="1" width="3.28515625" style="1" customWidth="1"/>
    <col min="2" max="2" width="2.7109375" style="1" customWidth="1"/>
    <col min="3" max="3" width="15.7109375" style="1" customWidth="1"/>
    <col min="4" max="4" width="13.85546875" style="1" bestFit="1" customWidth="1"/>
    <col min="5" max="5" width="18.5703125" style="1" customWidth="1"/>
    <col min="6" max="6" width="1.28515625" style="1" customWidth="1"/>
    <col min="7" max="7" width="17.7109375" style="1" customWidth="1"/>
    <col min="8" max="9" width="2.42578125" style="1" customWidth="1"/>
    <col min="10" max="10" width="18.85546875" style="1" customWidth="1"/>
    <col min="11" max="11" width="2.42578125" style="1" customWidth="1"/>
    <col min="12" max="12" width="19.140625" style="1" customWidth="1"/>
    <col min="13" max="13" width="1.7109375" style="1" customWidth="1"/>
    <col min="14" max="14" width="19" style="1" customWidth="1"/>
    <col min="15" max="15" width="4.42578125" style="1" customWidth="1"/>
    <col min="16" max="17" width="18.7109375" style="1" customWidth="1"/>
    <col min="18" max="18" width="17.5703125" style="3" bestFit="1" customWidth="1"/>
    <col min="19" max="19" width="16.5703125" style="3" bestFit="1" customWidth="1"/>
    <col min="20" max="20" width="16" style="1" bestFit="1" customWidth="1"/>
    <col min="21" max="21" width="18.7109375" style="1" customWidth="1"/>
    <col min="22" max="16384" width="11.42578125" style="1"/>
  </cols>
  <sheetData>
    <row r="1" spans="1:21" ht="26.25" x14ac:dyDescent="0.4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</row>
    <row r="2" spans="1:21" ht="21" x14ac:dyDescent="0.35">
      <c r="A2" s="121" t="s">
        <v>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</row>
    <row r="3" spans="1:21" ht="15.75" x14ac:dyDescent="0.25">
      <c r="A3" s="122" t="s">
        <v>109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</row>
    <row r="4" spans="1:21" ht="15.75" customHeight="1" x14ac:dyDescent="0.2">
      <c r="A4" s="123" t="s">
        <v>2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7"/>
      <c r="S4" s="7"/>
    </row>
    <row r="5" spans="1:21" s="8" customFormat="1" ht="6" customHeight="1" thickBot="1" x14ac:dyDescent="0.25">
      <c r="C5" s="9"/>
      <c r="I5" s="10"/>
      <c r="J5" s="10"/>
      <c r="K5" s="10"/>
      <c r="L5" s="10"/>
      <c r="M5" s="10"/>
      <c r="N5" s="10"/>
      <c r="R5" s="11"/>
      <c r="S5" s="11"/>
    </row>
    <row r="6" spans="1:21" s="8" customFormat="1" ht="18" customHeight="1" thickBot="1" x14ac:dyDescent="0.25">
      <c r="B6" s="55"/>
      <c r="C6" s="55"/>
      <c r="D6" s="55"/>
      <c r="E6" s="55"/>
      <c r="F6" s="55"/>
      <c r="G6" s="56"/>
      <c r="H6" s="56"/>
      <c r="I6" s="57"/>
      <c r="J6" s="56" t="s">
        <v>3</v>
      </c>
      <c r="K6" s="56"/>
      <c r="L6" s="56"/>
      <c r="M6" s="56"/>
      <c r="N6" s="55"/>
      <c r="O6" s="55"/>
      <c r="P6" s="55"/>
      <c r="Q6" s="55"/>
      <c r="S6" s="11"/>
    </row>
    <row r="7" spans="1:21" s="8" customFormat="1" ht="10.5" customHeight="1" x14ac:dyDescent="0.2">
      <c r="C7" s="10"/>
      <c r="D7" s="10"/>
      <c r="E7" s="12"/>
      <c r="F7" s="12"/>
      <c r="G7" s="12"/>
      <c r="H7" s="12"/>
      <c r="I7" s="12"/>
      <c r="J7" s="12"/>
      <c r="K7" s="12"/>
      <c r="L7" s="12"/>
      <c r="M7" s="12"/>
      <c r="Q7" s="12"/>
      <c r="R7" s="11"/>
      <c r="S7" s="11"/>
    </row>
    <row r="8" spans="1:21" s="8" customFormat="1" x14ac:dyDescent="0.2">
      <c r="E8" s="125" t="s">
        <v>4</v>
      </c>
      <c r="F8" s="13"/>
      <c r="G8" s="116" t="s">
        <v>99</v>
      </c>
      <c r="H8" s="14"/>
      <c r="I8" s="15"/>
      <c r="J8" s="125" t="s">
        <v>5</v>
      </c>
      <c r="L8" s="116" t="s">
        <v>110</v>
      </c>
      <c r="Q8" s="16"/>
      <c r="R8" s="11"/>
      <c r="S8" s="11"/>
    </row>
    <row r="9" spans="1:21" s="17" customFormat="1" x14ac:dyDescent="0.2">
      <c r="C9" s="13"/>
      <c r="E9" s="126"/>
      <c r="F9" s="13"/>
      <c r="G9" s="117"/>
      <c r="H9" s="18"/>
      <c r="J9" s="126"/>
      <c r="L9" s="117"/>
      <c r="M9" s="16"/>
      <c r="Q9" s="16"/>
      <c r="R9" s="11"/>
      <c r="S9" s="19"/>
      <c r="U9" s="20"/>
    </row>
    <row r="10" spans="1:21" s="17" customFormat="1" ht="20.25" customHeight="1" x14ac:dyDescent="0.25">
      <c r="B10" s="71" t="s">
        <v>6</v>
      </c>
      <c r="C10" s="72"/>
      <c r="D10" s="73"/>
      <c r="E10" s="72"/>
      <c r="F10" s="13"/>
      <c r="G10" s="74"/>
      <c r="J10" s="72"/>
      <c r="L10" s="74"/>
      <c r="M10" s="21"/>
      <c r="N10" s="21"/>
      <c r="P10" s="21"/>
      <c r="Q10" s="16"/>
      <c r="U10" s="20"/>
    </row>
    <row r="11" spans="1:21" s="17" customFormat="1" ht="12" customHeight="1" outlineLevel="1" x14ac:dyDescent="0.2">
      <c r="C11" s="8" t="s">
        <v>7</v>
      </c>
      <c r="D11" s="8" t="s">
        <v>38</v>
      </c>
      <c r="E11" s="23">
        <v>1160000000</v>
      </c>
      <c r="F11" s="23"/>
      <c r="G11" s="24">
        <v>982657160.01999986</v>
      </c>
      <c r="H11" s="24"/>
      <c r="I11" s="24"/>
      <c r="J11" s="23">
        <f>+L11-G11</f>
        <v>-2552689.8000000715</v>
      </c>
      <c r="K11" s="25"/>
      <c r="L11" s="24">
        <v>980104470.21999979</v>
      </c>
      <c r="M11" s="21"/>
      <c r="N11" s="26"/>
      <c r="P11" s="24"/>
      <c r="Q11" s="21"/>
      <c r="R11" s="27"/>
      <c r="U11" s="20"/>
    </row>
    <row r="12" spans="1:21" s="8" customFormat="1" ht="12.75" customHeight="1" outlineLevel="1" x14ac:dyDescent="0.2">
      <c r="C12" s="8" t="s">
        <v>7</v>
      </c>
      <c r="D12" s="8" t="s">
        <v>38</v>
      </c>
      <c r="E12" s="23">
        <v>5000000000</v>
      </c>
      <c r="F12" s="23"/>
      <c r="G12" s="24">
        <v>4656953230.5700006</v>
      </c>
      <c r="H12" s="24"/>
      <c r="I12" s="24"/>
      <c r="J12" s="23">
        <f t="shared" ref="J12:J18" si="0">+L12-G12</f>
        <v>-12097563.100000381</v>
      </c>
      <c r="K12" s="25"/>
      <c r="L12" s="24">
        <v>4644855667.4700003</v>
      </c>
      <c r="M12" s="24"/>
      <c r="N12" s="58"/>
      <c r="O12" s="1"/>
      <c r="Q12" s="24"/>
    </row>
    <row r="13" spans="1:21" s="8" customFormat="1" outlineLevel="1" x14ac:dyDescent="0.2">
      <c r="C13" s="8" t="s">
        <v>7</v>
      </c>
      <c r="D13" s="8" t="s">
        <v>39</v>
      </c>
      <c r="E13" s="23">
        <v>1781065000</v>
      </c>
      <c r="F13" s="23"/>
      <c r="G13" s="24">
        <v>1685255678.9800003</v>
      </c>
      <c r="H13" s="24"/>
      <c r="I13" s="24"/>
      <c r="J13" s="23">
        <f>+L13-G13</f>
        <v>-4418093.3400001526</v>
      </c>
      <c r="K13" s="25"/>
      <c r="L13" s="24">
        <v>1680837585.6400001</v>
      </c>
      <c r="M13" s="24"/>
      <c r="Q13" s="24"/>
      <c r="R13" s="11"/>
      <c r="S13" s="11"/>
      <c r="T13" s="11"/>
      <c r="U13" s="20"/>
    </row>
    <row r="14" spans="1:21" s="8" customFormat="1" outlineLevel="1" x14ac:dyDescent="0.2">
      <c r="C14" s="8" t="s">
        <v>7</v>
      </c>
      <c r="D14" s="8" t="s">
        <v>39</v>
      </c>
      <c r="E14" s="23">
        <v>2117321428.5699999</v>
      </c>
      <c r="F14" s="23"/>
      <c r="G14" s="24">
        <v>1992006998.4700003</v>
      </c>
      <c r="H14" s="24"/>
      <c r="I14" s="24"/>
      <c r="J14" s="23">
        <f>+L14-G14</f>
        <v>-5222277.5300002098</v>
      </c>
      <c r="K14" s="25"/>
      <c r="L14" s="24">
        <v>1986784720.9400001</v>
      </c>
      <c r="M14" s="24"/>
      <c r="Q14" s="24"/>
      <c r="R14" s="11"/>
      <c r="S14" s="11"/>
      <c r="T14" s="19"/>
      <c r="U14" s="20"/>
    </row>
    <row r="15" spans="1:21" s="8" customFormat="1" outlineLevel="1" x14ac:dyDescent="0.2">
      <c r="C15" s="8" t="s">
        <v>7</v>
      </c>
      <c r="D15" s="8" t="s">
        <v>39</v>
      </c>
      <c r="E15" s="23">
        <v>1380000000</v>
      </c>
      <c r="G15" s="24">
        <v>1355185117.7999997</v>
      </c>
      <c r="J15" s="23">
        <f t="shared" si="0"/>
        <v>-3552775.0599999428</v>
      </c>
      <c r="L15" s="24">
        <v>1351632342.7399998</v>
      </c>
      <c r="M15" s="24"/>
      <c r="N15" s="26"/>
      <c r="Q15" s="24"/>
      <c r="R15" s="19"/>
      <c r="S15" s="19"/>
      <c r="T15" s="19"/>
      <c r="U15" s="20"/>
    </row>
    <row r="16" spans="1:21" s="8" customFormat="1" outlineLevel="1" x14ac:dyDescent="0.2">
      <c r="C16" s="8" t="s">
        <v>7</v>
      </c>
      <c r="D16" s="8" t="s">
        <v>40</v>
      </c>
      <c r="E16" s="23">
        <v>4500000000</v>
      </c>
      <c r="G16" s="24">
        <v>4419081905.9400005</v>
      </c>
      <c r="J16" s="23">
        <f t="shared" si="0"/>
        <v>-11585136.079999924</v>
      </c>
      <c r="L16" s="24">
        <v>4407496769.8600006</v>
      </c>
      <c r="M16" s="24"/>
      <c r="P16" s="24"/>
      <c r="R16" s="19"/>
      <c r="S16" s="19"/>
      <c r="T16" s="17"/>
      <c r="U16" s="20"/>
    </row>
    <row r="17" spans="1:21" outlineLevel="1" x14ac:dyDescent="0.2">
      <c r="C17" s="8" t="s">
        <v>7</v>
      </c>
      <c r="D17" s="1" t="s">
        <v>41</v>
      </c>
      <c r="E17" s="23">
        <v>1400000000</v>
      </c>
      <c r="G17" s="24">
        <v>1358770926.9099998</v>
      </c>
      <c r="J17" s="23">
        <f t="shared" si="0"/>
        <v>-5902813.5399999619</v>
      </c>
      <c r="L17" s="24">
        <v>1352868113.3699999</v>
      </c>
      <c r="N17" s="26"/>
      <c r="P17" s="24"/>
      <c r="R17" s="11"/>
      <c r="S17" s="11"/>
      <c r="T17" s="28"/>
      <c r="U17" s="20"/>
    </row>
    <row r="18" spans="1:21" outlineLevel="1" x14ac:dyDescent="0.2">
      <c r="C18" s="8" t="s">
        <v>7</v>
      </c>
      <c r="D18" s="1" t="s">
        <v>42</v>
      </c>
      <c r="E18" s="23">
        <v>1995143736.0699999</v>
      </c>
      <c r="G18" s="24">
        <v>1977933813.9899998</v>
      </c>
      <c r="J18" s="23">
        <f t="shared" si="0"/>
        <v>-4398954.5000002384</v>
      </c>
      <c r="L18" s="24">
        <v>1973534859.4899995</v>
      </c>
      <c r="N18" s="26"/>
      <c r="P18" s="24"/>
      <c r="R18" s="11"/>
      <c r="S18" s="11"/>
      <c r="T18" s="28"/>
      <c r="U18" s="20"/>
    </row>
    <row r="19" spans="1:21" outlineLevel="1" x14ac:dyDescent="0.2">
      <c r="C19" s="8" t="s">
        <v>7</v>
      </c>
      <c r="D19" s="1" t="s">
        <v>42</v>
      </c>
      <c r="E19" s="23">
        <v>1320276000</v>
      </c>
      <c r="G19" s="24">
        <v>1319466228.72</v>
      </c>
      <c r="J19" s="23">
        <f>+L19-G19</f>
        <v>-2493025.1800000668</v>
      </c>
      <c r="L19" s="24">
        <v>1316973203.54</v>
      </c>
      <c r="N19" s="26"/>
      <c r="P19" s="24"/>
      <c r="R19" s="11"/>
      <c r="S19" s="11"/>
      <c r="T19" s="28"/>
      <c r="U19" s="20"/>
    </row>
    <row r="20" spans="1:21" ht="15" customHeight="1" outlineLevel="1" x14ac:dyDescent="0.2">
      <c r="C20" s="8" t="s">
        <v>7</v>
      </c>
      <c r="D20" s="1" t="s">
        <v>43</v>
      </c>
      <c r="E20" s="23">
        <v>1000000000</v>
      </c>
      <c r="G20" s="30">
        <v>991374094.12999976</v>
      </c>
      <c r="J20" s="29">
        <f>+L20-G20</f>
        <v>-2204830.8700000048</v>
      </c>
      <c r="L20" s="30">
        <v>989169263.25999975</v>
      </c>
      <c r="R20" s="26"/>
      <c r="S20" s="26"/>
      <c r="T20" s="28"/>
      <c r="U20" s="20"/>
    </row>
    <row r="21" spans="1:21" ht="18.600000000000001" customHeight="1" x14ac:dyDescent="0.2">
      <c r="C21" s="8"/>
      <c r="E21" s="60">
        <f>SUM(E11:E20)</f>
        <v>21653806164.639999</v>
      </c>
      <c r="G21" s="60">
        <f>SUM(G11:G20)</f>
        <v>20738685155.530003</v>
      </c>
      <c r="J21" s="60">
        <f>SUM(J11:J20)</f>
        <v>-54428159.000000954</v>
      </c>
      <c r="L21" s="60">
        <f>SUM(L11:L20)</f>
        <v>20684256996.529999</v>
      </c>
      <c r="N21" s="116" t="s">
        <v>112</v>
      </c>
      <c r="P21" s="116" t="s">
        <v>113</v>
      </c>
      <c r="R21" s="11"/>
      <c r="S21" s="11"/>
      <c r="T21" s="8"/>
      <c r="U21" s="20"/>
    </row>
    <row r="22" spans="1:21" ht="20.25" customHeight="1" x14ac:dyDescent="0.2">
      <c r="B22" s="71" t="s">
        <v>8</v>
      </c>
      <c r="C22" s="76"/>
      <c r="D22" s="75"/>
      <c r="E22" s="77"/>
      <c r="G22" s="77"/>
      <c r="J22" s="77"/>
      <c r="L22" s="77"/>
      <c r="N22" s="117"/>
      <c r="P22" s="117"/>
      <c r="R22" s="11"/>
      <c r="S22" s="11"/>
      <c r="T22" s="8"/>
      <c r="U22" s="20"/>
    </row>
    <row r="23" spans="1:21" ht="6" customHeight="1" x14ac:dyDescent="0.2">
      <c r="C23" s="8"/>
      <c r="E23" s="23"/>
      <c r="G23" s="23"/>
      <c r="J23" s="23"/>
      <c r="L23" s="23"/>
      <c r="R23" s="11"/>
      <c r="S23" s="11"/>
      <c r="T23" s="8"/>
      <c r="U23" s="20"/>
    </row>
    <row r="24" spans="1:21" s="17" customFormat="1" ht="12" customHeight="1" outlineLevel="1" x14ac:dyDescent="0.2">
      <c r="A24" s="17" t="s">
        <v>50</v>
      </c>
      <c r="B24" s="17" t="s">
        <v>48</v>
      </c>
      <c r="C24" s="8" t="s">
        <v>49</v>
      </c>
      <c r="D24" s="8" t="s">
        <v>55</v>
      </c>
      <c r="E24" s="23">
        <v>1400000000</v>
      </c>
      <c r="F24" s="23"/>
      <c r="G24" s="23">
        <v>1400000000</v>
      </c>
      <c r="H24" s="24"/>
      <c r="I24" s="24"/>
      <c r="J24" s="23">
        <f>+L24-G24</f>
        <v>0</v>
      </c>
      <c r="K24" s="25"/>
      <c r="L24" s="23">
        <v>1400000000</v>
      </c>
      <c r="M24" s="21"/>
      <c r="N24" s="24">
        <v>474398400</v>
      </c>
      <c r="P24" s="24">
        <f>+L24-N24</f>
        <v>925601600</v>
      </c>
      <c r="Q24" s="21"/>
      <c r="R24" s="32"/>
      <c r="U24" s="20"/>
    </row>
    <row r="25" spans="1:21" s="17" customFormat="1" ht="12" customHeight="1" outlineLevel="1" x14ac:dyDescent="0.2">
      <c r="A25" s="17" t="s">
        <v>50</v>
      </c>
      <c r="B25" s="17" t="s">
        <v>48</v>
      </c>
      <c r="C25" s="8" t="s">
        <v>49</v>
      </c>
      <c r="D25" s="8" t="s">
        <v>55</v>
      </c>
      <c r="E25" s="23">
        <v>1200000000</v>
      </c>
      <c r="F25" s="23"/>
      <c r="G25" s="23">
        <v>1200000000</v>
      </c>
      <c r="H25" s="24"/>
      <c r="I25" s="24"/>
      <c r="J25" s="23">
        <f>+L25-G25</f>
        <v>0</v>
      </c>
      <c r="K25" s="25"/>
      <c r="L25" s="23">
        <v>1200000000</v>
      </c>
      <c r="M25" s="21"/>
      <c r="N25" s="24">
        <v>395592000</v>
      </c>
      <c r="P25" s="24">
        <f>+L25-N25</f>
        <v>804408000</v>
      </c>
      <c r="Q25" s="21"/>
      <c r="R25" s="32"/>
      <c r="U25" s="20"/>
    </row>
    <row r="26" spans="1:21" s="17" customFormat="1" ht="12" customHeight="1" outlineLevel="1" x14ac:dyDescent="0.2">
      <c r="A26" s="17" t="s">
        <v>50</v>
      </c>
      <c r="B26" s="17" t="s">
        <v>48</v>
      </c>
      <c r="C26" s="8" t="s">
        <v>49</v>
      </c>
      <c r="D26" s="8" t="s">
        <v>55</v>
      </c>
      <c r="E26" s="23">
        <v>665394050.15999997</v>
      </c>
      <c r="F26" s="23"/>
      <c r="G26" s="23">
        <v>637014515</v>
      </c>
      <c r="H26" s="24"/>
      <c r="I26" s="24"/>
      <c r="J26" s="23">
        <f>+L26-G26</f>
        <v>0</v>
      </c>
      <c r="K26" s="25"/>
      <c r="L26" s="23">
        <v>637014515</v>
      </c>
      <c r="M26" s="21"/>
      <c r="N26" s="24">
        <v>0</v>
      </c>
      <c r="P26" s="24">
        <f>+L26-N26</f>
        <v>637014515</v>
      </c>
      <c r="Q26" s="21"/>
      <c r="R26" s="33"/>
      <c r="U26" s="20"/>
    </row>
    <row r="27" spans="1:21" s="17" customFormat="1" ht="12" customHeight="1" outlineLevel="1" x14ac:dyDescent="0.2">
      <c r="A27" s="17" t="s">
        <v>50</v>
      </c>
      <c r="B27" s="17" t="s">
        <v>48</v>
      </c>
      <c r="C27" s="8" t="s">
        <v>49</v>
      </c>
      <c r="D27" s="8" t="s">
        <v>55</v>
      </c>
      <c r="E27" s="23">
        <v>1020000000</v>
      </c>
      <c r="F27" s="23"/>
      <c r="G27" s="29">
        <v>1020000000</v>
      </c>
      <c r="H27" s="24"/>
      <c r="I27" s="24"/>
      <c r="J27" s="29">
        <f>+L27-G27</f>
        <v>0</v>
      </c>
      <c r="K27" s="25"/>
      <c r="L27" s="29">
        <v>1020000000</v>
      </c>
      <c r="M27" s="21"/>
      <c r="N27" s="30">
        <v>317748360</v>
      </c>
      <c r="P27" s="30">
        <f>+L27-N27</f>
        <v>702251640</v>
      </c>
      <c r="Q27" s="21"/>
      <c r="R27" s="32"/>
      <c r="U27" s="20"/>
    </row>
    <row r="28" spans="1:21" x14ac:dyDescent="0.2">
      <c r="C28" s="8"/>
      <c r="E28" s="60">
        <f>SUM(E24:E27)</f>
        <v>4285394050.1599998</v>
      </c>
      <c r="G28" s="60">
        <f>SUM(G24:G27)</f>
        <v>4257014515</v>
      </c>
      <c r="J28" s="60">
        <f>SUM(J24:J27)</f>
        <v>0</v>
      </c>
      <c r="L28" s="60">
        <f>SUM(L24:L27)</f>
        <v>4257014515</v>
      </c>
      <c r="N28" s="62">
        <f>SUM(N24:N27)</f>
        <v>1187738760</v>
      </c>
      <c r="P28" s="23">
        <f>SUM(P24:P27)</f>
        <v>3069275755</v>
      </c>
      <c r="R28" s="11"/>
      <c r="S28" s="11"/>
      <c r="T28" s="8"/>
      <c r="U28" s="20"/>
    </row>
    <row r="29" spans="1:21" ht="20.25" customHeight="1" x14ac:dyDescent="0.2">
      <c r="B29" s="71" t="s">
        <v>10</v>
      </c>
      <c r="C29" s="76"/>
      <c r="D29" s="75"/>
      <c r="E29" s="75"/>
      <c r="G29" s="75"/>
      <c r="J29" s="77"/>
      <c r="L29" s="75"/>
      <c r="R29" s="31"/>
    </row>
    <row r="30" spans="1:21" s="17" customFormat="1" outlineLevel="1" x14ac:dyDescent="0.2">
      <c r="C30" s="8" t="s">
        <v>31</v>
      </c>
      <c r="D30" s="8"/>
      <c r="E30" s="23">
        <v>1000000000</v>
      </c>
      <c r="F30" s="23"/>
      <c r="G30" s="23">
        <v>0</v>
      </c>
      <c r="H30" s="24"/>
      <c r="I30" s="24"/>
      <c r="J30" s="23">
        <v>0</v>
      </c>
      <c r="K30" s="25"/>
      <c r="L30" s="23">
        <v>1000000000</v>
      </c>
      <c r="M30" s="21"/>
      <c r="N30" s="24"/>
      <c r="P30" s="24"/>
      <c r="Q30" s="21"/>
      <c r="R30" s="32"/>
      <c r="U30" s="20"/>
    </row>
    <row r="31" spans="1:21" s="17" customFormat="1" outlineLevel="1" x14ac:dyDescent="0.2">
      <c r="C31" s="8" t="s">
        <v>31</v>
      </c>
      <c r="D31" s="8"/>
      <c r="E31" s="23">
        <v>1000000000</v>
      </c>
      <c r="F31" s="23"/>
      <c r="G31" s="23"/>
      <c r="H31" s="24"/>
      <c r="I31" s="24"/>
      <c r="J31" s="23">
        <f>L31-E31</f>
        <v>-400000000</v>
      </c>
      <c r="K31" s="25"/>
      <c r="L31" s="23">
        <v>600000000</v>
      </c>
      <c r="M31" s="21"/>
      <c r="N31" s="24"/>
      <c r="P31" s="24"/>
      <c r="Q31" s="21"/>
      <c r="R31" s="32"/>
      <c r="U31" s="20"/>
    </row>
    <row r="32" spans="1:21" s="17" customFormat="1" outlineLevel="1" x14ac:dyDescent="0.2">
      <c r="C32" s="8" t="s">
        <v>33</v>
      </c>
      <c r="D32" s="8"/>
      <c r="E32" s="23">
        <v>500000000</v>
      </c>
      <c r="F32" s="23"/>
      <c r="G32" s="23">
        <v>0</v>
      </c>
      <c r="H32" s="24"/>
      <c r="I32" s="24"/>
      <c r="J32" s="23">
        <f>L32-E32</f>
        <v>-125000000</v>
      </c>
      <c r="K32" s="25"/>
      <c r="L32" s="23">
        <v>375000000</v>
      </c>
      <c r="M32" s="21"/>
      <c r="N32" s="24"/>
      <c r="P32" s="24"/>
      <c r="Q32" s="21"/>
      <c r="R32" s="32"/>
      <c r="U32" s="20"/>
    </row>
    <row r="33" spans="1:23" s="17" customFormat="1" outlineLevel="1" x14ac:dyDescent="0.2">
      <c r="C33" s="8" t="s">
        <v>32</v>
      </c>
      <c r="D33" s="8"/>
      <c r="E33" s="23">
        <v>1000000000</v>
      </c>
      <c r="F33" s="23"/>
      <c r="G33" s="23"/>
      <c r="H33" s="24"/>
      <c r="I33" s="24"/>
      <c r="J33" s="23">
        <f>L33-E33</f>
        <v>-250000000</v>
      </c>
      <c r="K33" s="25"/>
      <c r="L33" s="23">
        <v>750000000</v>
      </c>
      <c r="M33" s="21"/>
      <c r="N33" s="24"/>
      <c r="P33" s="24"/>
      <c r="Q33" s="21"/>
      <c r="R33" s="32"/>
      <c r="U33" s="20"/>
    </row>
    <row r="34" spans="1:23" s="17" customFormat="1" outlineLevel="1" x14ac:dyDescent="0.2">
      <c r="C34" s="8" t="s">
        <v>39</v>
      </c>
      <c r="D34" s="8"/>
      <c r="E34" s="23">
        <v>500000000</v>
      </c>
      <c r="F34" s="23"/>
      <c r="G34" s="23"/>
      <c r="H34" s="24"/>
      <c r="I34" s="24"/>
      <c r="J34" s="23">
        <f>L34-E34</f>
        <v>-166666666.65999997</v>
      </c>
      <c r="K34" s="25"/>
      <c r="L34" s="23">
        <v>333333333.34000003</v>
      </c>
      <c r="M34" s="21"/>
      <c r="N34" s="24"/>
      <c r="P34" s="24"/>
      <c r="Q34" s="21"/>
      <c r="R34" s="32"/>
      <c r="U34" s="20"/>
    </row>
    <row r="35" spans="1:23" s="8" customFormat="1" outlineLevel="1" x14ac:dyDescent="0.2">
      <c r="E35" s="24"/>
      <c r="F35" s="23"/>
      <c r="G35" s="24"/>
      <c r="H35" s="24"/>
      <c r="I35" s="24"/>
      <c r="J35" s="24"/>
      <c r="K35" s="25"/>
      <c r="L35" s="24"/>
      <c r="M35" s="24"/>
      <c r="N35" s="24"/>
    </row>
    <row r="36" spans="1:23" s="8" customFormat="1" ht="14.25" customHeight="1" x14ac:dyDescent="0.2">
      <c r="E36" s="59">
        <f>SUM(E30:E35)</f>
        <v>4000000000</v>
      </c>
      <c r="F36" s="23"/>
      <c r="G36" s="59">
        <f>SUM(G30:G31)</f>
        <v>0</v>
      </c>
      <c r="H36" s="24"/>
      <c r="I36" s="24"/>
      <c r="J36" s="59">
        <f>SUM(J30:J35)</f>
        <v>-941666666.65999997</v>
      </c>
      <c r="K36" s="25"/>
      <c r="L36" s="59">
        <f>SUM(L30:L35)</f>
        <v>3058333333.3400002</v>
      </c>
      <c r="M36" s="24"/>
      <c r="N36" s="24"/>
    </row>
    <row r="37" spans="1:23" s="8" customFormat="1" ht="15" customHeight="1" x14ac:dyDescent="0.25">
      <c r="B37" s="78" t="s">
        <v>12</v>
      </c>
      <c r="C37" s="76"/>
      <c r="D37" s="76"/>
      <c r="E37" s="79"/>
      <c r="F37" s="24"/>
      <c r="G37" s="80"/>
      <c r="H37" s="24"/>
      <c r="I37" s="24"/>
      <c r="J37" s="81"/>
      <c r="K37" s="24"/>
      <c r="L37" s="77"/>
      <c r="M37" s="36"/>
      <c r="R37" s="23"/>
      <c r="T37" s="28"/>
      <c r="U37" s="20"/>
      <c r="W37" s="37"/>
    </row>
    <row r="38" spans="1:23" s="8" customFormat="1" ht="5.25" customHeight="1" x14ac:dyDescent="0.2">
      <c r="B38" s="76"/>
      <c r="C38" s="76"/>
      <c r="D38" s="76"/>
      <c r="E38" s="82"/>
      <c r="F38" s="38"/>
      <c r="G38" s="83"/>
      <c r="H38" s="24"/>
      <c r="I38" s="24"/>
      <c r="J38" s="84"/>
      <c r="K38" s="24"/>
      <c r="L38" s="84"/>
      <c r="M38" s="41"/>
      <c r="W38" s="37"/>
    </row>
    <row r="39" spans="1:23" s="8" customFormat="1" x14ac:dyDescent="0.2">
      <c r="B39" s="8" t="s">
        <v>13</v>
      </c>
      <c r="C39" s="10"/>
      <c r="E39" s="24"/>
      <c r="F39" s="24"/>
      <c r="G39" s="34"/>
      <c r="H39" s="24"/>
      <c r="I39" s="24"/>
      <c r="J39" s="35"/>
      <c r="K39" s="24"/>
      <c r="L39" s="24"/>
      <c r="M39" s="36"/>
      <c r="R39" s="23"/>
      <c r="T39" s="1"/>
      <c r="U39" s="20"/>
      <c r="W39" s="37"/>
    </row>
    <row r="40" spans="1:23" s="8" customFormat="1" ht="6" customHeight="1" x14ac:dyDescent="0.2">
      <c r="B40" s="10"/>
      <c r="C40" s="10"/>
      <c r="E40" s="24"/>
      <c r="F40" s="24"/>
      <c r="G40" s="34"/>
      <c r="H40" s="24"/>
      <c r="I40" s="24"/>
      <c r="J40" s="35"/>
      <c r="K40" s="24"/>
      <c r="L40" s="24"/>
      <c r="M40" s="36"/>
      <c r="S40" s="3"/>
      <c r="W40" s="37"/>
    </row>
    <row r="41" spans="1:23" s="8" customFormat="1" x14ac:dyDescent="0.2">
      <c r="B41" s="10"/>
      <c r="C41" s="8" t="s">
        <v>14</v>
      </c>
      <c r="E41" s="24"/>
      <c r="F41" s="24"/>
      <c r="G41" s="34"/>
      <c r="H41" s="34"/>
      <c r="I41" s="34"/>
      <c r="J41" s="34"/>
      <c r="K41" s="34"/>
      <c r="L41" s="35"/>
      <c r="M41" s="36"/>
      <c r="R41" s="23"/>
      <c r="S41" s="11"/>
      <c r="U41" s="20"/>
      <c r="W41" s="37"/>
    </row>
    <row r="42" spans="1:23" s="8" customFormat="1" outlineLevel="1" x14ac:dyDescent="0.2">
      <c r="A42" s="43" t="s">
        <v>15</v>
      </c>
      <c r="B42" s="10"/>
      <c r="C42" s="8" t="s">
        <v>7</v>
      </c>
      <c r="D42" s="8" t="s">
        <v>43</v>
      </c>
      <c r="E42" s="24"/>
      <c r="F42" s="24"/>
      <c r="G42" s="42">
        <v>320104615.44000077</v>
      </c>
      <c r="H42" s="23"/>
      <c r="I42" s="23"/>
      <c r="J42" s="23">
        <f>+L42-G42</f>
        <v>-8002615.3799999356</v>
      </c>
      <c r="K42" s="34"/>
      <c r="L42" s="42">
        <v>312102000.06000084</v>
      </c>
      <c r="M42" s="36"/>
      <c r="N42" s="24"/>
      <c r="P42" s="24"/>
      <c r="R42" s="24"/>
    </row>
    <row r="43" spans="1:23" s="8" customFormat="1" outlineLevel="1" x14ac:dyDescent="0.2">
      <c r="A43" s="43" t="s">
        <v>16</v>
      </c>
      <c r="B43" s="10"/>
      <c r="C43" s="8" t="s">
        <v>7</v>
      </c>
      <c r="D43" s="8" t="s">
        <v>33</v>
      </c>
      <c r="E43" s="24"/>
      <c r="F43" s="24"/>
      <c r="G43" s="42">
        <v>317437076.98000079</v>
      </c>
      <c r="H43" s="23"/>
      <c r="I43" s="23"/>
      <c r="J43" s="23">
        <f>+L43-G43</f>
        <v>-8002615.3799999356</v>
      </c>
      <c r="K43" s="34"/>
      <c r="L43" s="42">
        <v>309434461.60000086</v>
      </c>
      <c r="M43" s="36"/>
      <c r="N43" s="45"/>
      <c r="R43" s="24"/>
      <c r="S43" s="11"/>
    </row>
    <row r="44" spans="1:23" s="8" customFormat="1" ht="6" customHeight="1" outlineLevel="1" x14ac:dyDescent="0.2">
      <c r="B44" s="10"/>
      <c r="C44" s="46"/>
      <c r="E44" s="24"/>
      <c r="F44" s="24"/>
      <c r="G44" s="29"/>
      <c r="H44" s="24"/>
      <c r="I44" s="24"/>
      <c r="J44" s="44"/>
      <c r="K44" s="24"/>
      <c r="L44" s="30"/>
      <c r="M44" s="36"/>
      <c r="N44" s="45"/>
      <c r="S44" s="11"/>
    </row>
    <row r="45" spans="1:23" s="8" customFormat="1" x14ac:dyDescent="0.2">
      <c r="B45" s="10"/>
      <c r="C45" s="46"/>
      <c r="D45" s="47"/>
      <c r="E45" s="24"/>
      <c r="F45" s="24"/>
      <c r="G45" s="60">
        <f>SUM(G42:G43)</f>
        <v>637541692.42000151</v>
      </c>
      <c r="H45" s="24"/>
      <c r="I45" s="24"/>
      <c r="J45" s="60">
        <f>SUM(J42:J43)</f>
        <v>-16005230.759999871</v>
      </c>
      <c r="K45" s="24"/>
      <c r="L45" s="60">
        <f>SUM(L42:L43)</f>
        <v>621536461.66000175</v>
      </c>
      <c r="M45" s="36"/>
      <c r="N45" s="45"/>
      <c r="R45" s="24"/>
      <c r="S45" s="11"/>
    </row>
    <row r="46" spans="1:23" s="8" customFormat="1" x14ac:dyDescent="0.2">
      <c r="B46" s="10"/>
      <c r="C46" s="46"/>
      <c r="D46" s="47"/>
      <c r="E46" s="24"/>
      <c r="F46" s="24"/>
      <c r="G46" s="23"/>
      <c r="H46" s="24"/>
      <c r="I46" s="24"/>
      <c r="J46" s="23"/>
      <c r="K46" s="24"/>
      <c r="L46" s="23"/>
      <c r="M46" s="36"/>
      <c r="N46" s="45"/>
      <c r="R46" s="24"/>
      <c r="S46" s="11"/>
    </row>
    <row r="47" spans="1:23" s="8" customFormat="1" x14ac:dyDescent="0.2">
      <c r="B47" s="10"/>
      <c r="C47" s="46"/>
      <c r="D47" s="47"/>
      <c r="E47" s="24"/>
      <c r="F47" s="24"/>
      <c r="G47" s="23"/>
      <c r="H47" s="24"/>
      <c r="I47" s="24"/>
      <c r="J47" s="23"/>
      <c r="K47" s="24"/>
      <c r="L47" s="23"/>
      <c r="M47" s="36"/>
      <c r="N47" s="45"/>
      <c r="R47" s="24"/>
      <c r="S47" s="11"/>
    </row>
    <row r="48" spans="1:23" s="64" customFormat="1" ht="15" customHeight="1" x14ac:dyDescent="0.2">
      <c r="A48" s="127" t="s">
        <v>48</v>
      </c>
      <c r="B48" s="128"/>
      <c r="C48" s="63" t="s">
        <v>51</v>
      </c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R48" s="65"/>
    </row>
    <row r="49" spans="1:19" s="64" customFormat="1" ht="15" customHeight="1" x14ac:dyDescent="0.2">
      <c r="A49" s="129" t="s">
        <v>50</v>
      </c>
      <c r="B49" s="130"/>
      <c r="C49" s="64" t="s">
        <v>54</v>
      </c>
      <c r="E49" s="66"/>
      <c r="F49" s="90" t="s">
        <v>111</v>
      </c>
      <c r="N49" s="66"/>
      <c r="P49" s="67"/>
      <c r="R49" s="67"/>
    </row>
    <row r="50" spans="1:19" s="64" customFormat="1" ht="15" customHeight="1" x14ac:dyDescent="0.2">
      <c r="A50" s="129" t="s">
        <v>52</v>
      </c>
      <c r="B50" s="129"/>
      <c r="C50" s="64" t="s">
        <v>53</v>
      </c>
      <c r="E50" s="68"/>
      <c r="F50" s="68"/>
      <c r="N50" s="69"/>
    </row>
    <row r="51" spans="1:19" ht="15" x14ac:dyDescent="0.25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R51" s="1"/>
      <c r="S51" s="1"/>
    </row>
    <row r="52" spans="1:19" x14ac:dyDescent="0.2">
      <c r="J52" s="53"/>
      <c r="K52" s="53"/>
      <c r="L52" s="53"/>
      <c r="M52" s="53"/>
      <c r="N52" s="53"/>
    </row>
    <row r="53" spans="1:19" x14ac:dyDescent="0.2">
      <c r="J53" s="53"/>
      <c r="K53" s="53"/>
      <c r="L53" s="53"/>
      <c r="M53" s="53"/>
      <c r="N53" s="53"/>
    </row>
    <row r="54" spans="1:19" x14ac:dyDescent="0.2">
      <c r="J54" s="53"/>
      <c r="K54" s="53"/>
      <c r="L54" s="53"/>
      <c r="M54" s="53"/>
      <c r="N54" s="53"/>
    </row>
    <row r="55" spans="1:19" x14ac:dyDescent="0.2">
      <c r="J55" s="53"/>
      <c r="K55" s="53"/>
      <c r="L55" s="53"/>
      <c r="M55" s="53"/>
      <c r="N55" s="53"/>
    </row>
    <row r="56" spans="1:19" x14ac:dyDescent="0.2">
      <c r="N56" s="54"/>
    </row>
  </sheetData>
  <mergeCells count="13">
    <mergeCell ref="N21:N22"/>
    <mergeCell ref="P21:P22"/>
    <mergeCell ref="A48:B48"/>
    <mergeCell ref="A49:B49"/>
    <mergeCell ref="A50:B50"/>
    <mergeCell ref="A1:Q1"/>
    <mergeCell ref="A2:Q2"/>
    <mergeCell ref="A3:Q3"/>
    <mergeCell ref="A4:Q4"/>
    <mergeCell ref="E8:E9"/>
    <mergeCell ref="G8:G9"/>
    <mergeCell ref="J8:J9"/>
    <mergeCell ref="L8:L9"/>
  </mergeCells>
  <printOptions horizontalCentered="1"/>
  <pageMargins left="0.70866141732283472" right="0.70866141732283472" top="0.74803149606299213" bottom="0.74803149606299213" header="0.31496062992125984" footer="0.31496062992125984"/>
  <pageSetup scale="66" orientation="landscape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>
    <tabColor theme="1" tint="0.499984740745262"/>
    <pageSetUpPr fitToPage="1"/>
  </sheetPr>
  <dimension ref="A1:W57"/>
  <sheetViews>
    <sheetView showGridLines="0" topLeftCell="A13" zoomScale="80" zoomScaleNormal="80" workbookViewId="0">
      <selection activeCell="J30" sqref="J30:J31"/>
    </sheetView>
  </sheetViews>
  <sheetFormatPr baseColWidth="10" defaultColWidth="11.42578125" defaultRowHeight="12.75" outlineLevelRow="1" x14ac:dyDescent="0.2"/>
  <cols>
    <col min="1" max="1" width="3.28515625" style="1" customWidth="1"/>
    <col min="2" max="2" width="2.7109375" style="1" customWidth="1"/>
    <col min="3" max="3" width="15.7109375" style="1" customWidth="1"/>
    <col min="4" max="4" width="13.85546875" style="1" bestFit="1" customWidth="1"/>
    <col min="5" max="5" width="18.5703125" style="1" customWidth="1"/>
    <col min="6" max="6" width="1.28515625" style="1" customWidth="1"/>
    <col min="7" max="7" width="17.7109375" style="1" customWidth="1"/>
    <col min="8" max="9" width="2.42578125" style="1" customWidth="1"/>
    <col min="10" max="10" width="18.85546875" style="1" customWidth="1"/>
    <col min="11" max="11" width="2.42578125" style="1" customWidth="1"/>
    <col min="12" max="12" width="19.140625" style="1" customWidth="1"/>
    <col min="13" max="13" width="1.7109375" style="1" customWidth="1"/>
    <col min="14" max="14" width="19" style="1" customWidth="1"/>
    <col min="15" max="15" width="4.42578125" style="1" customWidth="1"/>
    <col min="16" max="17" width="18.7109375" style="1" customWidth="1"/>
    <col min="18" max="18" width="17.5703125" style="3" bestFit="1" customWidth="1"/>
    <col min="19" max="19" width="16.5703125" style="3" bestFit="1" customWidth="1"/>
    <col min="20" max="20" width="16" style="1" bestFit="1" customWidth="1"/>
    <col min="21" max="21" width="18.7109375" style="1" customWidth="1"/>
    <col min="22" max="16384" width="11.42578125" style="1"/>
  </cols>
  <sheetData>
    <row r="1" spans="1:21" ht="26.25" x14ac:dyDescent="0.4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</row>
    <row r="2" spans="1:21" ht="21" x14ac:dyDescent="0.35">
      <c r="A2" s="121" t="s">
        <v>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</row>
    <row r="3" spans="1:21" ht="15.75" x14ac:dyDescent="0.25">
      <c r="A3" s="122" t="s">
        <v>114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</row>
    <row r="4" spans="1:21" ht="15.75" customHeight="1" x14ac:dyDescent="0.2">
      <c r="A4" s="123" t="s">
        <v>2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7"/>
      <c r="S4" s="7"/>
    </row>
    <row r="5" spans="1:21" s="8" customFormat="1" ht="6" customHeight="1" thickBot="1" x14ac:dyDescent="0.25">
      <c r="C5" s="9"/>
      <c r="I5" s="10"/>
      <c r="J5" s="10"/>
      <c r="K5" s="10"/>
      <c r="L5" s="10"/>
      <c r="M5" s="10"/>
      <c r="N5" s="10"/>
      <c r="R5" s="11"/>
      <c r="S5" s="11"/>
    </row>
    <row r="6" spans="1:21" s="8" customFormat="1" ht="18" customHeight="1" thickBot="1" x14ac:dyDescent="0.25">
      <c r="B6" s="55"/>
      <c r="C6" s="55"/>
      <c r="D6" s="55"/>
      <c r="E6" s="55"/>
      <c r="F6" s="55"/>
      <c r="G6" s="56"/>
      <c r="H6" s="56"/>
      <c r="I6" s="57"/>
      <c r="J6" s="56" t="s">
        <v>3</v>
      </c>
      <c r="K6" s="56"/>
      <c r="L6" s="56"/>
      <c r="M6" s="56"/>
      <c r="N6" s="55"/>
      <c r="O6" s="55"/>
      <c r="P6" s="55"/>
      <c r="Q6" s="55"/>
      <c r="S6" s="11"/>
    </row>
    <row r="7" spans="1:21" s="8" customFormat="1" ht="10.5" customHeight="1" x14ac:dyDescent="0.2">
      <c r="C7" s="10"/>
      <c r="D7" s="10"/>
      <c r="E7" s="12"/>
      <c r="F7" s="12"/>
      <c r="G7" s="12"/>
      <c r="H7" s="12"/>
      <c r="I7" s="12"/>
      <c r="J7" s="12"/>
      <c r="K7" s="12"/>
      <c r="L7" s="12"/>
      <c r="M7" s="12"/>
      <c r="Q7" s="12"/>
      <c r="R7" s="11"/>
      <c r="S7" s="11"/>
    </row>
    <row r="8" spans="1:21" s="8" customFormat="1" x14ac:dyDescent="0.2">
      <c r="E8" s="125" t="s">
        <v>4</v>
      </c>
      <c r="F8" s="13"/>
      <c r="G8" s="116" t="s">
        <v>99</v>
      </c>
      <c r="H8" s="14"/>
      <c r="I8" s="15"/>
      <c r="J8" s="125" t="s">
        <v>5</v>
      </c>
      <c r="L8" s="116" t="s">
        <v>115</v>
      </c>
      <c r="Q8" s="16"/>
      <c r="R8" s="11"/>
      <c r="S8" s="11"/>
    </row>
    <row r="9" spans="1:21" s="17" customFormat="1" x14ac:dyDescent="0.2">
      <c r="C9" s="13"/>
      <c r="E9" s="126"/>
      <c r="F9" s="13"/>
      <c r="G9" s="117"/>
      <c r="H9" s="18"/>
      <c r="J9" s="126"/>
      <c r="L9" s="117"/>
      <c r="M9" s="16"/>
      <c r="Q9" s="16"/>
      <c r="R9" s="11"/>
      <c r="S9" s="19"/>
      <c r="U9" s="20"/>
    </row>
    <row r="10" spans="1:21" s="17" customFormat="1" ht="20.25" customHeight="1" x14ac:dyDescent="0.25">
      <c r="B10" s="71" t="s">
        <v>6</v>
      </c>
      <c r="C10" s="72"/>
      <c r="D10" s="73"/>
      <c r="E10" s="72"/>
      <c r="F10" s="13"/>
      <c r="G10" s="74"/>
      <c r="J10" s="72"/>
      <c r="L10" s="74"/>
      <c r="M10" s="21"/>
      <c r="N10" s="21"/>
      <c r="P10" s="21"/>
      <c r="Q10" s="16"/>
      <c r="U10" s="20"/>
    </row>
    <row r="11" spans="1:21" s="17" customFormat="1" ht="12" customHeight="1" outlineLevel="1" x14ac:dyDescent="0.2">
      <c r="C11" s="8" t="s">
        <v>7</v>
      </c>
      <c r="D11" s="8" t="s">
        <v>38</v>
      </c>
      <c r="E11" s="23">
        <v>1160000000</v>
      </c>
      <c r="F11" s="23"/>
      <c r="G11" s="24">
        <v>982657160.01999986</v>
      </c>
      <c r="H11" s="24"/>
      <c r="I11" s="24"/>
      <c r="J11" s="23">
        <f>+L11-G11</f>
        <v>-3413817.5200001001</v>
      </c>
      <c r="K11" s="25"/>
      <c r="L11" s="24">
        <v>979243342.49999976</v>
      </c>
      <c r="M11" s="21"/>
      <c r="N11" s="26"/>
      <c r="P11" s="24"/>
      <c r="Q11" s="21"/>
      <c r="R11" s="27"/>
      <c r="U11" s="20"/>
    </row>
    <row r="12" spans="1:21" s="8" customFormat="1" ht="12.75" customHeight="1" outlineLevel="1" x14ac:dyDescent="0.2">
      <c r="C12" s="8" t="s">
        <v>7</v>
      </c>
      <c r="D12" s="8" t="s">
        <v>38</v>
      </c>
      <c r="E12" s="23">
        <v>5000000000</v>
      </c>
      <c r="F12" s="23"/>
      <c r="G12" s="24">
        <v>4656953230.5700006</v>
      </c>
      <c r="H12" s="24"/>
      <c r="I12" s="24"/>
      <c r="J12" s="23">
        <f t="shared" ref="J12:J18" si="0">+L12-G12</f>
        <v>-16178570.870000839</v>
      </c>
      <c r="K12" s="25"/>
      <c r="L12" s="24">
        <v>4640774659.6999998</v>
      </c>
      <c r="M12" s="24"/>
      <c r="N12" s="58"/>
      <c r="O12" s="1"/>
      <c r="Q12" s="24"/>
    </row>
    <row r="13" spans="1:21" s="8" customFormat="1" outlineLevel="1" x14ac:dyDescent="0.2">
      <c r="C13" s="8" t="s">
        <v>7</v>
      </c>
      <c r="D13" s="8" t="s">
        <v>39</v>
      </c>
      <c r="E13" s="23">
        <v>1781065000</v>
      </c>
      <c r="F13" s="23"/>
      <c r="G13" s="24">
        <v>1685255678.9800003</v>
      </c>
      <c r="H13" s="24"/>
      <c r="I13" s="24"/>
      <c r="J13" s="23">
        <f>+L13-G13</f>
        <v>-5929246.1100001335</v>
      </c>
      <c r="K13" s="25"/>
      <c r="L13" s="24">
        <v>1679326432.8700001</v>
      </c>
      <c r="M13" s="24"/>
      <c r="Q13" s="24"/>
      <c r="R13" s="11"/>
      <c r="S13" s="11"/>
      <c r="T13" s="11"/>
      <c r="U13" s="20"/>
    </row>
    <row r="14" spans="1:21" s="8" customFormat="1" outlineLevel="1" x14ac:dyDescent="0.2">
      <c r="C14" s="8" t="s">
        <v>7</v>
      </c>
      <c r="D14" s="8" t="s">
        <v>39</v>
      </c>
      <c r="E14" s="23">
        <v>2117321428.5699999</v>
      </c>
      <c r="F14" s="23"/>
      <c r="G14" s="24">
        <v>1992006998.4700003</v>
      </c>
      <c r="H14" s="24"/>
      <c r="I14" s="24"/>
      <c r="J14" s="23">
        <f>+L14-G14</f>
        <v>-7008491.3000001907</v>
      </c>
      <c r="K14" s="25"/>
      <c r="L14" s="24">
        <v>1984998507.1700001</v>
      </c>
      <c r="M14" s="24"/>
      <c r="Q14" s="24"/>
      <c r="R14" s="11"/>
      <c r="S14" s="11"/>
      <c r="T14" s="19"/>
      <c r="U14" s="20"/>
    </row>
    <row r="15" spans="1:21" s="8" customFormat="1" outlineLevel="1" x14ac:dyDescent="0.2">
      <c r="C15" s="8" t="s">
        <v>7</v>
      </c>
      <c r="D15" s="8" t="s">
        <v>39</v>
      </c>
      <c r="E15" s="23">
        <v>1380000000</v>
      </c>
      <c r="G15" s="24">
        <v>1355185117.7999997</v>
      </c>
      <c r="J15" s="23">
        <f t="shared" si="0"/>
        <v>-4767956.6900000572</v>
      </c>
      <c r="L15" s="24">
        <v>1350417161.1099997</v>
      </c>
      <c r="M15" s="24"/>
      <c r="N15" s="26"/>
      <c r="Q15" s="24"/>
      <c r="R15" s="19"/>
      <c r="S15" s="19"/>
      <c r="T15" s="19"/>
      <c r="U15" s="20"/>
    </row>
    <row r="16" spans="1:21" s="8" customFormat="1" outlineLevel="1" x14ac:dyDescent="0.2">
      <c r="C16" s="8" t="s">
        <v>7</v>
      </c>
      <c r="D16" s="8" t="s">
        <v>40</v>
      </c>
      <c r="E16" s="23">
        <v>4500000000</v>
      </c>
      <c r="G16" s="24">
        <v>4419081905.9400005</v>
      </c>
      <c r="J16" s="23">
        <f t="shared" si="0"/>
        <v>-15547684.890000343</v>
      </c>
      <c r="L16" s="24">
        <v>4403534221.0500002</v>
      </c>
      <c r="M16" s="24"/>
      <c r="P16" s="24"/>
      <c r="R16" s="19"/>
      <c r="S16" s="19"/>
      <c r="T16" s="17"/>
      <c r="U16" s="20"/>
    </row>
    <row r="17" spans="1:21" outlineLevel="1" x14ac:dyDescent="0.2">
      <c r="C17" s="8" t="s">
        <v>7</v>
      </c>
      <c r="D17" s="1" t="s">
        <v>41</v>
      </c>
      <c r="E17" s="23">
        <v>1400000000</v>
      </c>
      <c r="G17" s="24">
        <v>1358770926.9099998</v>
      </c>
      <c r="J17" s="23">
        <f t="shared" si="0"/>
        <v>-7921796.0199999809</v>
      </c>
      <c r="L17" s="24">
        <v>1350849130.8899999</v>
      </c>
      <c r="N17" s="26"/>
      <c r="P17" s="24"/>
      <c r="R17" s="11"/>
      <c r="S17" s="11"/>
      <c r="T17" s="28"/>
      <c r="U17" s="20"/>
    </row>
    <row r="18" spans="1:21" outlineLevel="1" x14ac:dyDescent="0.2">
      <c r="C18" s="8" t="s">
        <v>7</v>
      </c>
      <c r="D18" s="1" t="s">
        <v>42</v>
      </c>
      <c r="E18" s="23">
        <v>1995143736.0699999</v>
      </c>
      <c r="G18" s="24">
        <v>1977933813.9899998</v>
      </c>
      <c r="J18" s="23">
        <f t="shared" si="0"/>
        <v>-5903561.0700001717</v>
      </c>
      <c r="L18" s="24">
        <v>1972030252.9199996</v>
      </c>
      <c r="N18" s="26"/>
      <c r="P18" s="24"/>
      <c r="R18" s="11"/>
      <c r="S18" s="11"/>
      <c r="T18" s="28"/>
      <c r="U18" s="20"/>
    </row>
    <row r="19" spans="1:21" outlineLevel="1" x14ac:dyDescent="0.2">
      <c r="C19" s="8" t="s">
        <v>7</v>
      </c>
      <c r="D19" s="1" t="s">
        <v>42</v>
      </c>
      <c r="E19" s="23">
        <v>1320276000</v>
      </c>
      <c r="G19" s="24">
        <v>1319466228.72</v>
      </c>
      <c r="J19" s="23">
        <f>+L19-G19</f>
        <v>-3345732.8100001812</v>
      </c>
      <c r="L19" s="24">
        <v>1316120495.9099998</v>
      </c>
      <c r="N19" s="26"/>
      <c r="P19" s="24"/>
      <c r="R19" s="11"/>
      <c r="S19" s="11"/>
      <c r="T19" s="28"/>
      <c r="U19" s="20"/>
    </row>
    <row r="20" spans="1:21" ht="15" customHeight="1" outlineLevel="1" x14ac:dyDescent="0.2">
      <c r="C20" s="8" t="s">
        <v>7</v>
      </c>
      <c r="D20" s="1" t="s">
        <v>43</v>
      </c>
      <c r="E20" s="23">
        <v>1000000000</v>
      </c>
      <c r="G20" s="30">
        <v>991374094.12999976</v>
      </c>
      <c r="J20" s="29">
        <f>+L20-G20</f>
        <v>-2958965.2999999523</v>
      </c>
      <c r="L20" s="30">
        <v>988415128.8299998</v>
      </c>
      <c r="R20" s="26"/>
      <c r="S20" s="26"/>
      <c r="T20" s="28"/>
      <c r="U20" s="20"/>
    </row>
    <row r="21" spans="1:21" ht="18.600000000000001" customHeight="1" x14ac:dyDescent="0.2">
      <c r="C21" s="8"/>
      <c r="E21" s="60">
        <f>SUM(E11:E20)</f>
        <v>21653806164.639999</v>
      </c>
      <c r="G21" s="60">
        <f>SUM(G11:G20)</f>
        <v>20738685155.530003</v>
      </c>
      <c r="J21" s="60">
        <f>SUM(J11:J20)</f>
        <v>-72975822.58000195</v>
      </c>
      <c r="L21" s="60">
        <f>SUM(L11:L20)</f>
        <v>20665709332.949993</v>
      </c>
      <c r="N21" s="116" t="s">
        <v>116</v>
      </c>
      <c r="P21" s="116" t="s">
        <v>117</v>
      </c>
      <c r="R21" s="11"/>
      <c r="S21" s="11"/>
      <c r="T21" s="8"/>
      <c r="U21" s="20"/>
    </row>
    <row r="22" spans="1:21" ht="20.25" customHeight="1" x14ac:dyDescent="0.2">
      <c r="B22" s="71" t="s">
        <v>8</v>
      </c>
      <c r="C22" s="76"/>
      <c r="D22" s="75"/>
      <c r="E22" s="77"/>
      <c r="G22" s="77"/>
      <c r="J22" s="77"/>
      <c r="L22" s="77"/>
      <c r="N22" s="117"/>
      <c r="P22" s="117"/>
      <c r="R22" s="11"/>
      <c r="S22" s="11"/>
      <c r="T22" s="8"/>
      <c r="U22" s="20"/>
    </row>
    <row r="23" spans="1:21" ht="6" customHeight="1" x14ac:dyDescent="0.2">
      <c r="C23" s="8"/>
      <c r="E23" s="23"/>
      <c r="G23" s="23"/>
      <c r="J23" s="23"/>
      <c r="L23" s="23"/>
      <c r="R23" s="11"/>
      <c r="S23" s="11"/>
      <c r="T23" s="8"/>
      <c r="U23" s="20"/>
    </row>
    <row r="24" spans="1:21" s="17" customFormat="1" ht="12" customHeight="1" outlineLevel="1" x14ac:dyDescent="0.2">
      <c r="A24" s="17" t="s">
        <v>50</v>
      </c>
      <c r="B24" s="17" t="s">
        <v>48</v>
      </c>
      <c r="C24" s="8" t="s">
        <v>49</v>
      </c>
      <c r="D24" s="8" t="s">
        <v>55</v>
      </c>
      <c r="E24" s="23">
        <v>1400000000</v>
      </c>
      <c r="F24" s="23"/>
      <c r="G24" s="23">
        <v>1400000000</v>
      </c>
      <c r="H24" s="24"/>
      <c r="I24" s="24"/>
      <c r="J24" s="23">
        <f>+L24-G24</f>
        <v>0</v>
      </c>
      <c r="K24" s="25"/>
      <c r="L24" s="23">
        <v>1400000000</v>
      </c>
      <c r="M24" s="21"/>
      <c r="N24" s="24">
        <v>487211200</v>
      </c>
      <c r="P24" s="24">
        <f>+L24-N24</f>
        <v>912788800</v>
      </c>
      <c r="Q24" s="21"/>
      <c r="R24" s="32"/>
      <c r="U24" s="20"/>
    </row>
    <row r="25" spans="1:21" s="17" customFormat="1" ht="12" customHeight="1" outlineLevel="1" x14ac:dyDescent="0.2">
      <c r="A25" s="17" t="s">
        <v>50</v>
      </c>
      <c r="B25" s="17" t="s">
        <v>48</v>
      </c>
      <c r="C25" s="8" t="s">
        <v>49</v>
      </c>
      <c r="D25" s="8" t="s">
        <v>55</v>
      </c>
      <c r="E25" s="23">
        <v>1200000000</v>
      </c>
      <c r="F25" s="23"/>
      <c r="G25" s="23">
        <v>1200000000</v>
      </c>
      <c r="H25" s="24"/>
      <c r="I25" s="24"/>
      <c r="J25" s="23">
        <f>+L25-G25</f>
        <v>0</v>
      </c>
      <c r="K25" s="25"/>
      <c r="L25" s="23">
        <v>1200000000</v>
      </c>
      <c r="M25" s="21"/>
      <c r="N25" s="24">
        <v>407148000</v>
      </c>
      <c r="P25" s="24">
        <f>+L25-N25</f>
        <v>792852000</v>
      </c>
      <c r="Q25" s="21"/>
      <c r="R25" s="32"/>
      <c r="U25" s="20"/>
    </row>
    <row r="26" spans="1:21" s="17" customFormat="1" ht="12" customHeight="1" outlineLevel="1" x14ac:dyDescent="0.2">
      <c r="A26" s="17" t="s">
        <v>50</v>
      </c>
      <c r="B26" s="17" t="s">
        <v>48</v>
      </c>
      <c r="C26" s="8" t="s">
        <v>49</v>
      </c>
      <c r="D26" s="8" t="s">
        <v>55</v>
      </c>
      <c r="E26" s="23">
        <v>665394050.15999997</v>
      </c>
      <c r="F26" s="23"/>
      <c r="G26" s="23">
        <v>637014515</v>
      </c>
      <c r="H26" s="24"/>
      <c r="I26" s="24"/>
      <c r="J26" s="23">
        <f>+L26-G26</f>
        <v>0</v>
      </c>
      <c r="K26" s="25"/>
      <c r="L26" s="23">
        <v>637014515</v>
      </c>
      <c r="M26" s="21"/>
      <c r="N26" s="24">
        <v>0</v>
      </c>
      <c r="P26" s="24">
        <f>+L26-N26</f>
        <v>637014515</v>
      </c>
      <c r="Q26" s="21"/>
      <c r="R26" s="33"/>
      <c r="U26" s="20"/>
    </row>
    <row r="27" spans="1:21" s="17" customFormat="1" ht="12" customHeight="1" outlineLevel="1" x14ac:dyDescent="0.2">
      <c r="A27" s="17" t="s">
        <v>50</v>
      </c>
      <c r="B27" s="17" t="s">
        <v>48</v>
      </c>
      <c r="C27" s="8" t="s">
        <v>49</v>
      </c>
      <c r="D27" s="8" t="s">
        <v>55</v>
      </c>
      <c r="E27" s="23">
        <v>1020000000</v>
      </c>
      <c r="F27" s="23"/>
      <c r="G27" s="29">
        <v>1020000000</v>
      </c>
      <c r="H27" s="24"/>
      <c r="I27" s="24"/>
      <c r="J27" s="29">
        <f>+L27-G27</f>
        <v>0</v>
      </c>
      <c r="K27" s="25"/>
      <c r="L27" s="29">
        <v>1020000000</v>
      </c>
      <c r="M27" s="21"/>
      <c r="N27" s="30">
        <v>328553220</v>
      </c>
      <c r="P27" s="30">
        <f>+L27-N27</f>
        <v>691446780</v>
      </c>
      <c r="Q27" s="21"/>
      <c r="R27" s="32"/>
      <c r="U27" s="20"/>
    </row>
    <row r="28" spans="1:21" x14ac:dyDescent="0.2">
      <c r="C28" s="8"/>
      <c r="E28" s="60">
        <f>SUM(E24:E27)</f>
        <v>4285394050.1599998</v>
      </c>
      <c r="G28" s="60">
        <f>SUM(G24:G27)</f>
        <v>4257014515</v>
      </c>
      <c r="J28" s="60">
        <f>SUM(J24:J27)</f>
        <v>0</v>
      </c>
      <c r="L28" s="60">
        <f>SUM(L24:L27)</f>
        <v>4257014515</v>
      </c>
      <c r="N28" s="62">
        <f>SUM(N24:N27)</f>
        <v>1222912420</v>
      </c>
      <c r="P28" s="23">
        <f>SUM(P24:P27)</f>
        <v>3034102095</v>
      </c>
      <c r="R28" s="11"/>
      <c r="S28" s="11"/>
      <c r="T28" s="8"/>
      <c r="U28" s="20"/>
    </row>
    <row r="29" spans="1:21" ht="20.25" customHeight="1" x14ac:dyDescent="0.2">
      <c r="B29" s="71" t="s">
        <v>10</v>
      </c>
      <c r="C29" s="76"/>
      <c r="D29" s="75"/>
      <c r="E29" s="75"/>
      <c r="G29" s="75"/>
      <c r="J29" s="77"/>
      <c r="L29" s="75"/>
      <c r="R29" s="31"/>
    </row>
    <row r="30" spans="1:21" s="17" customFormat="1" outlineLevel="1" x14ac:dyDescent="0.2">
      <c r="C30" s="8" t="s">
        <v>31</v>
      </c>
      <c r="D30" s="8"/>
      <c r="E30" s="23">
        <v>1000000000</v>
      </c>
      <c r="F30" s="23"/>
      <c r="G30" s="23">
        <v>100000000</v>
      </c>
      <c r="H30" s="24"/>
      <c r="I30" s="24"/>
      <c r="J30" s="23">
        <f>-E30-L30</f>
        <v>-1000000000</v>
      </c>
      <c r="K30" s="25"/>
      <c r="L30" s="23">
        <v>0</v>
      </c>
      <c r="M30" s="21"/>
      <c r="N30" s="24"/>
      <c r="P30" s="24"/>
      <c r="Q30" s="21"/>
      <c r="R30" s="32"/>
      <c r="U30" s="20"/>
    </row>
    <row r="31" spans="1:21" s="17" customFormat="1" outlineLevel="1" x14ac:dyDescent="0.2">
      <c r="C31" s="8" t="s">
        <v>31</v>
      </c>
      <c r="D31" s="8"/>
      <c r="E31" s="23">
        <v>1000000000</v>
      </c>
      <c r="F31" s="23"/>
      <c r="G31" s="23"/>
      <c r="H31" s="24"/>
      <c r="I31" s="24"/>
      <c r="J31" s="23">
        <v>-600000000</v>
      </c>
      <c r="K31" s="25"/>
      <c r="L31" s="23">
        <v>0</v>
      </c>
      <c r="M31" s="21"/>
      <c r="N31" s="24"/>
      <c r="P31" s="24"/>
      <c r="Q31" s="21"/>
      <c r="R31" s="32"/>
      <c r="U31" s="20"/>
    </row>
    <row r="32" spans="1:21" s="17" customFormat="1" outlineLevel="1" x14ac:dyDescent="0.2">
      <c r="C32" s="8" t="s">
        <v>33</v>
      </c>
      <c r="D32" s="8"/>
      <c r="E32" s="23">
        <v>500000000</v>
      </c>
      <c r="F32" s="23"/>
      <c r="G32" s="23">
        <v>0</v>
      </c>
      <c r="H32" s="24"/>
      <c r="I32" s="24"/>
      <c r="J32" s="23">
        <f>L32-E32</f>
        <v>-250000000</v>
      </c>
      <c r="K32" s="25"/>
      <c r="L32" s="23">
        <v>250000000</v>
      </c>
      <c r="M32" s="21"/>
      <c r="N32" s="24"/>
      <c r="P32" s="24"/>
      <c r="Q32" s="21"/>
      <c r="R32" s="32"/>
      <c r="U32" s="20"/>
    </row>
    <row r="33" spans="1:23" s="17" customFormat="1" outlineLevel="1" x14ac:dyDescent="0.2">
      <c r="C33" s="8" t="s">
        <v>32</v>
      </c>
      <c r="D33" s="8"/>
      <c r="E33" s="23">
        <v>1000000000</v>
      </c>
      <c r="F33" s="23"/>
      <c r="G33" s="23"/>
      <c r="H33" s="24"/>
      <c r="I33" s="24"/>
      <c r="J33" s="23">
        <v>750000000</v>
      </c>
      <c r="K33" s="25"/>
      <c r="L33" s="23">
        <v>0</v>
      </c>
      <c r="M33" s="21"/>
      <c r="N33" s="24"/>
      <c r="P33" s="24"/>
      <c r="Q33" s="21"/>
      <c r="R33" s="32"/>
      <c r="U33" s="20"/>
    </row>
    <row r="34" spans="1:23" s="17" customFormat="1" outlineLevel="1" x14ac:dyDescent="0.2">
      <c r="C34" s="8" t="s">
        <v>39</v>
      </c>
      <c r="D34" s="8"/>
      <c r="E34" s="23">
        <v>500000000</v>
      </c>
      <c r="F34" s="23"/>
      <c r="G34" s="23"/>
      <c r="H34" s="24"/>
      <c r="I34" s="24"/>
      <c r="J34" s="23">
        <f>L34-E34</f>
        <v>-333333333.31999993</v>
      </c>
      <c r="K34" s="25"/>
      <c r="L34" s="23">
        <v>166666666.68000004</v>
      </c>
      <c r="M34" s="21"/>
      <c r="N34" s="24"/>
      <c r="P34" s="24"/>
      <c r="Q34" s="21"/>
      <c r="R34" s="32"/>
      <c r="U34" s="20"/>
    </row>
    <row r="35" spans="1:23" s="8" customFormat="1" outlineLevel="1" x14ac:dyDescent="0.2">
      <c r="E35" s="24"/>
      <c r="F35" s="23"/>
      <c r="G35" s="24"/>
      <c r="H35" s="24"/>
      <c r="I35" s="24"/>
      <c r="J35" s="24"/>
      <c r="K35" s="25"/>
      <c r="L35" s="24"/>
      <c r="M35" s="24"/>
      <c r="N35" s="24"/>
    </row>
    <row r="36" spans="1:23" s="8" customFormat="1" outlineLevel="1" x14ac:dyDescent="0.2">
      <c r="E36" s="24"/>
      <c r="F36" s="23"/>
      <c r="G36" s="24"/>
      <c r="H36" s="24"/>
      <c r="I36" s="24"/>
      <c r="J36" s="24"/>
      <c r="K36" s="25"/>
      <c r="L36" s="24"/>
      <c r="M36" s="24"/>
      <c r="N36" s="24"/>
    </row>
    <row r="37" spans="1:23" s="8" customFormat="1" ht="14.25" customHeight="1" x14ac:dyDescent="0.2">
      <c r="E37" s="59">
        <f>SUM(E30:E35)</f>
        <v>4000000000</v>
      </c>
      <c r="F37" s="23"/>
      <c r="G37" s="59">
        <f>SUM(G30:G31)</f>
        <v>100000000</v>
      </c>
      <c r="H37" s="24"/>
      <c r="I37" s="24"/>
      <c r="J37" s="59">
        <f>SUM(J30:J35)</f>
        <v>-1433333333.3199999</v>
      </c>
      <c r="K37" s="25"/>
      <c r="L37" s="59">
        <f>SUM(L30:L35)</f>
        <v>416666666.68000007</v>
      </c>
      <c r="M37" s="24"/>
      <c r="N37" s="24"/>
    </row>
    <row r="38" spans="1:23" s="8" customFormat="1" ht="15" customHeight="1" x14ac:dyDescent="0.25">
      <c r="B38" s="78" t="s">
        <v>12</v>
      </c>
      <c r="C38" s="76"/>
      <c r="D38" s="76"/>
      <c r="E38" s="79"/>
      <c r="F38" s="24"/>
      <c r="G38" s="80"/>
      <c r="H38" s="24"/>
      <c r="I38" s="24"/>
      <c r="J38" s="81"/>
      <c r="K38" s="24"/>
      <c r="L38" s="77"/>
      <c r="M38" s="36"/>
      <c r="R38" s="23"/>
      <c r="T38" s="28"/>
      <c r="U38" s="20"/>
      <c r="W38" s="37"/>
    </row>
    <row r="39" spans="1:23" s="8" customFormat="1" ht="5.25" customHeight="1" x14ac:dyDescent="0.2">
      <c r="B39" s="76"/>
      <c r="C39" s="76"/>
      <c r="D39" s="76"/>
      <c r="E39" s="82"/>
      <c r="F39" s="38"/>
      <c r="G39" s="83"/>
      <c r="H39" s="24"/>
      <c r="I39" s="24"/>
      <c r="J39" s="84"/>
      <c r="K39" s="24"/>
      <c r="L39" s="84"/>
      <c r="M39" s="41"/>
      <c r="W39" s="37"/>
    </row>
    <row r="40" spans="1:23" s="8" customFormat="1" x14ac:dyDescent="0.2">
      <c r="B40" s="8" t="s">
        <v>13</v>
      </c>
      <c r="C40" s="10"/>
      <c r="E40" s="24"/>
      <c r="F40" s="24"/>
      <c r="G40" s="34"/>
      <c r="H40" s="24"/>
      <c r="I40" s="24"/>
      <c r="J40" s="35"/>
      <c r="K40" s="24"/>
      <c r="L40" s="24"/>
      <c r="M40" s="36"/>
      <c r="R40" s="23"/>
      <c r="T40" s="1"/>
      <c r="U40" s="20"/>
      <c r="W40" s="37"/>
    </row>
    <row r="41" spans="1:23" s="8" customFormat="1" ht="6" customHeight="1" x14ac:dyDescent="0.2">
      <c r="B41" s="10"/>
      <c r="C41" s="10"/>
      <c r="E41" s="24"/>
      <c r="F41" s="24"/>
      <c r="G41" s="34"/>
      <c r="H41" s="24"/>
      <c r="I41" s="24"/>
      <c r="J41" s="35"/>
      <c r="K41" s="24"/>
      <c r="L41" s="24"/>
      <c r="M41" s="36"/>
      <c r="S41" s="3"/>
      <c r="W41" s="37"/>
    </row>
    <row r="42" spans="1:23" s="8" customFormat="1" x14ac:dyDescent="0.2">
      <c r="B42" s="10"/>
      <c r="C42" s="8" t="s">
        <v>14</v>
      </c>
      <c r="E42" s="24"/>
      <c r="F42" s="24"/>
      <c r="G42" s="34"/>
      <c r="H42" s="34"/>
      <c r="I42" s="34"/>
      <c r="J42" s="34"/>
      <c r="K42" s="34"/>
      <c r="L42" s="35"/>
      <c r="M42" s="36"/>
      <c r="R42" s="23"/>
      <c r="S42" s="11"/>
      <c r="U42" s="20"/>
      <c r="W42" s="37"/>
    </row>
    <row r="43" spans="1:23" s="8" customFormat="1" outlineLevel="1" x14ac:dyDescent="0.2">
      <c r="A43" s="43" t="s">
        <v>15</v>
      </c>
      <c r="B43" s="10"/>
      <c r="C43" s="8" t="s">
        <v>7</v>
      </c>
      <c r="D43" s="8" t="s">
        <v>43</v>
      </c>
      <c r="E43" s="24"/>
      <c r="F43" s="24"/>
      <c r="G43" s="42">
        <v>320104615.44000077</v>
      </c>
      <c r="H43" s="23"/>
      <c r="I43" s="23"/>
      <c r="J43" s="23">
        <f>+L43-G43</f>
        <v>-10670153.839999914</v>
      </c>
      <c r="K43" s="34"/>
      <c r="L43" s="42">
        <v>309434461.60000086</v>
      </c>
      <c r="M43" s="36"/>
      <c r="N43" s="24"/>
      <c r="P43" s="24"/>
      <c r="R43" s="24"/>
    </row>
    <row r="44" spans="1:23" s="8" customFormat="1" outlineLevel="1" x14ac:dyDescent="0.2">
      <c r="A44" s="43" t="s">
        <v>16</v>
      </c>
      <c r="B44" s="10"/>
      <c r="C44" s="8" t="s">
        <v>7</v>
      </c>
      <c r="D44" s="8" t="s">
        <v>33</v>
      </c>
      <c r="E44" s="24"/>
      <c r="F44" s="24"/>
      <c r="G44" s="42">
        <v>317437076.98000079</v>
      </c>
      <c r="H44" s="23"/>
      <c r="I44" s="23"/>
      <c r="J44" s="23">
        <f>+L44-G44</f>
        <v>-10670153.839999914</v>
      </c>
      <c r="K44" s="34"/>
      <c r="L44" s="42">
        <v>306766923.14000088</v>
      </c>
      <c r="M44" s="36"/>
      <c r="N44" s="45"/>
      <c r="R44" s="24"/>
      <c r="S44" s="11"/>
    </row>
    <row r="45" spans="1:23" s="8" customFormat="1" ht="6" customHeight="1" outlineLevel="1" x14ac:dyDescent="0.2">
      <c r="B45" s="10"/>
      <c r="C45" s="46"/>
      <c r="E45" s="24"/>
      <c r="F45" s="24"/>
      <c r="G45" s="29"/>
      <c r="H45" s="24"/>
      <c r="I45" s="24"/>
      <c r="J45" s="44"/>
      <c r="K45" s="24"/>
      <c r="L45" s="30"/>
      <c r="M45" s="36"/>
      <c r="N45" s="45"/>
      <c r="S45" s="11"/>
    </row>
    <row r="46" spans="1:23" s="8" customFormat="1" x14ac:dyDescent="0.2">
      <c r="B46" s="10"/>
      <c r="C46" s="46"/>
      <c r="D46" s="47"/>
      <c r="E46" s="24"/>
      <c r="F46" s="24"/>
      <c r="G46" s="60">
        <f>SUM(G43:G44)</f>
        <v>637541692.42000151</v>
      </c>
      <c r="H46" s="24"/>
      <c r="I46" s="24"/>
      <c r="J46" s="60">
        <f>SUM(J43:J44)</f>
        <v>-21340307.679999828</v>
      </c>
      <c r="K46" s="24"/>
      <c r="L46" s="60">
        <f>SUM(L43:L44)</f>
        <v>616201384.74000168</v>
      </c>
      <c r="M46" s="36"/>
      <c r="N46" s="45"/>
      <c r="R46" s="24"/>
      <c r="S46" s="11"/>
    </row>
    <row r="47" spans="1:23" s="8" customFormat="1" x14ac:dyDescent="0.2">
      <c r="B47" s="10"/>
      <c r="C47" s="46"/>
      <c r="D47" s="47"/>
      <c r="E47" s="24"/>
      <c r="F47" s="24"/>
      <c r="G47" s="23"/>
      <c r="H47" s="24"/>
      <c r="I47" s="24"/>
      <c r="J47" s="23"/>
      <c r="K47" s="24"/>
      <c r="L47" s="23"/>
      <c r="M47" s="36"/>
      <c r="N47" s="45"/>
      <c r="R47" s="24"/>
      <c r="S47" s="11"/>
    </row>
    <row r="48" spans="1:23" s="8" customFormat="1" x14ac:dyDescent="0.2">
      <c r="B48" s="10"/>
      <c r="C48" s="46"/>
      <c r="D48" s="47"/>
      <c r="E48" s="24"/>
      <c r="F48" s="24"/>
      <c r="G48" s="23"/>
      <c r="H48" s="24"/>
      <c r="I48" s="24"/>
      <c r="J48" s="23"/>
      <c r="K48" s="24"/>
      <c r="L48" s="23"/>
      <c r="M48" s="36"/>
      <c r="N48" s="45"/>
      <c r="R48" s="24"/>
      <c r="S48" s="11"/>
    </row>
    <row r="49" spans="1:19" s="64" customFormat="1" ht="15" customHeight="1" x14ac:dyDescent="0.2">
      <c r="A49" s="127" t="s">
        <v>48</v>
      </c>
      <c r="B49" s="128"/>
      <c r="C49" s="63" t="s">
        <v>51</v>
      </c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R49" s="65"/>
    </row>
    <row r="50" spans="1:19" s="64" customFormat="1" ht="15" customHeight="1" x14ac:dyDescent="0.2">
      <c r="A50" s="129" t="s">
        <v>50</v>
      </c>
      <c r="B50" s="130"/>
      <c r="C50" s="64" t="s">
        <v>54</v>
      </c>
      <c r="E50" s="66"/>
      <c r="F50" s="90" t="s">
        <v>130</v>
      </c>
      <c r="N50" s="66"/>
      <c r="P50" s="67"/>
      <c r="R50" s="67"/>
    </row>
    <row r="51" spans="1:19" s="64" customFormat="1" ht="15" customHeight="1" x14ac:dyDescent="0.2">
      <c r="A51" s="129" t="s">
        <v>52</v>
      </c>
      <c r="B51" s="129"/>
      <c r="C51" s="64" t="s">
        <v>53</v>
      </c>
      <c r="E51" s="68"/>
      <c r="F51" s="68"/>
      <c r="N51" s="69"/>
    </row>
    <row r="52" spans="1:19" ht="15" x14ac:dyDescent="0.25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R52" s="1"/>
      <c r="S52" s="1"/>
    </row>
    <row r="53" spans="1:19" x14ac:dyDescent="0.2">
      <c r="J53" s="53"/>
      <c r="K53" s="53"/>
      <c r="L53" s="53"/>
      <c r="M53" s="53"/>
      <c r="N53" s="53"/>
    </row>
    <row r="54" spans="1:19" x14ac:dyDescent="0.2">
      <c r="J54" s="53"/>
      <c r="K54" s="53"/>
      <c r="L54" s="53"/>
      <c r="M54" s="53"/>
      <c r="N54" s="53"/>
    </row>
    <row r="55" spans="1:19" x14ac:dyDescent="0.2">
      <c r="J55" s="53"/>
      <c r="K55" s="53"/>
      <c r="L55" s="53"/>
      <c r="M55" s="53"/>
      <c r="N55" s="53"/>
    </row>
    <row r="56" spans="1:19" x14ac:dyDescent="0.2">
      <c r="J56" s="53"/>
      <c r="K56" s="53"/>
      <c r="L56" s="53"/>
      <c r="M56" s="53"/>
      <c r="N56" s="53"/>
    </row>
    <row r="57" spans="1:19" x14ac:dyDescent="0.2">
      <c r="N57" s="54"/>
    </row>
  </sheetData>
  <mergeCells count="13">
    <mergeCell ref="A1:Q1"/>
    <mergeCell ref="A2:Q2"/>
    <mergeCell ref="A3:Q3"/>
    <mergeCell ref="A4:Q4"/>
    <mergeCell ref="E8:E9"/>
    <mergeCell ref="G8:G9"/>
    <mergeCell ref="J8:J9"/>
    <mergeCell ref="L8:L9"/>
    <mergeCell ref="N21:N22"/>
    <mergeCell ref="P21:P22"/>
    <mergeCell ref="A49:B49"/>
    <mergeCell ref="A50:B50"/>
    <mergeCell ref="A51:B51"/>
  </mergeCells>
  <printOptions horizontalCentered="1"/>
  <pageMargins left="0.70866141732283472" right="0.70866141732283472" top="0.74803149606299213" bottom="0.74803149606299213" header="0.31496062992125984" footer="0.31496062992125984"/>
  <pageSetup scale="66" orientation="landscape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tabColor theme="1" tint="0.499984740745262"/>
    <pageSetUpPr fitToPage="1"/>
  </sheetPr>
  <dimension ref="A1:W54"/>
  <sheetViews>
    <sheetView showGridLines="0" topLeftCell="A10" zoomScale="80" zoomScaleNormal="80" workbookViewId="0">
      <selection activeCell="J30" sqref="J30:J31"/>
    </sheetView>
  </sheetViews>
  <sheetFormatPr baseColWidth="10" defaultColWidth="11.42578125" defaultRowHeight="12.75" outlineLevelRow="1" x14ac:dyDescent="0.2"/>
  <cols>
    <col min="1" max="1" width="3.28515625" style="1" customWidth="1"/>
    <col min="2" max="2" width="2.7109375" style="1" customWidth="1"/>
    <col min="3" max="3" width="15.7109375" style="1" customWidth="1"/>
    <col min="4" max="4" width="13.85546875" style="1" bestFit="1" customWidth="1"/>
    <col min="5" max="5" width="18.5703125" style="1" customWidth="1"/>
    <col min="6" max="6" width="1.28515625" style="1" customWidth="1"/>
    <col min="7" max="7" width="17.7109375" style="1" customWidth="1"/>
    <col min="8" max="9" width="2.42578125" style="1" customWidth="1"/>
    <col min="10" max="10" width="18.85546875" style="1" customWidth="1"/>
    <col min="11" max="11" width="2.42578125" style="1" customWidth="1"/>
    <col min="12" max="12" width="19.140625" style="1" customWidth="1"/>
    <col min="13" max="13" width="1.7109375" style="1" customWidth="1"/>
    <col min="14" max="14" width="19" style="1" customWidth="1"/>
    <col min="15" max="15" width="4.42578125" style="1" customWidth="1"/>
    <col min="16" max="17" width="18.7109375" style="1" customWidth="1"/>
    <col min="18" max="18" width="17.5703125" style="3" bestFit="1" customWidth="1"/>
    <col min="19" max="19" width="16.5703125" style="3" bestFit="1" customWidth="1"/>
    <col min="20" max="20" width="16" style="1" bestFit="1" customWidth="1"/>
    <col min="21" max="21" width="18.7109375" style="1" customWidth="1"/>
    <col min="22" max="16384" width="11.42578125" style="1"/>
  </cols>
  <sheetData>
    <row r="1" spans="1:21" ht="26.25" x14ac:dyDescent="0.4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</row>
    <row r="2" spans="1:21" ht="21" x14ac:dyDescent="0.35">
      <c r="A2" s="121" t="s">
        <v>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</row>
    <row r="3" spans="1:21" ht="15.75" x14ac:dyDescent="0.25">
      <c r="A3" s="122" t="s">
        <v>118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</row>
    <row r="4" spans="1:21" ht="15.75" customHeight="1" x14ac:dyDescent="0.2">
      <c r="A4" s="123" t="s">
        <v>2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7"/>
      <c r="S4" s="7"/>
    </row>
    <row r="5" spans="1:21" s="8" customFormat="1" ht="6" customHeight="1" thickBot="1" x14ac:dyDescent="0.25">
      <c r="C5" s="9"/>
      <c r="I5" s="10"/>
      <c r="J5" s="10"/>
      <c r="K5" s="10"/>
      <c r="L5" s="10"/>
      <c r="M5" s="10"/>
      <c r="N5" s="10"/>
      <c r="R5" s="11"/>
      <c r="S5" s="11"/>
    </row>
    <row r="6" spans="1:21" s="8" customFormat="1" ht="18" customHeight="1" thickBot="1" x14ac:dyDescent="0.25">
      <c r="B6" s="55"/>
      <c r="C6" s="55"/>
      <c r="D6" s="55"/>
      <c r="E6" s="55"/>
      <c r="F6" s="55"/>
      <c r="G6" s="56"/>
      <c r="H6" s="56"/>
      <c r="I6" s="57"/>
      <c r="J6" s="56" t="s">
        <v>3</v>
      </c>
      <c r="K6" s="56"/>
      <c r="L6" s="56"/>
      <c r="M6" s="56"/>
      <c r="N6" s="55"/>
      <c r="O6" s="55"/>
      <c r="P6" s="55"/>
      <c r="Q6" s="55"/>
      <c r="S6" s="11"/>
    </row>
    <row r="7" spans="1:21" s="8" customFormat="1" ht="10.5" customHeight="1" x14ac:dyDescent="0.2">
      <c r="C7" s="10"/>
      <c r="D7" s="10"/>
      <c r="E7" s="12"/>
      <c r="F7" s="12"/>
      <c r="G7" s="12"/>
      <c r="H7" s="12"/>
      <c r="I7" s="12"/>
      <c r="J7" s="12"/>
      <c r="K7" s="12"/>
      <c r="L7" s="12"/>
      <c r="M7" s="12"/>
      <c r="Q7" s="12"/>
      <c r="R7" s="11"/>
      <c r="S7" s="11"/>
    </row>
    <row r="8" spans="1:21" s="8" customFormat="1" x14ac:dyDescent="0.2">
      <c r="E8" s="125" t="s">
        <v>4</v>
      </c>
      <c r="F8" s="13"/>
      <c r="G8" s="116" t="s">
        <v>99</v>
      </c>
      <c r="H8" s="14"/>
      <c r="I8" s="15"/>
      <c r="J8" s="125" t="s">
        <v>5</v>
      </c>
      <c r="L8" s="116" t="s">
        <v>119</v>
      </c>
      <c r="Q8" s="16"/>
      <c r="R8" s="11"/>
      <c r="S8" s="11"/>
    </row>
    <row r="9" spans="1:21" s="17" customFormat="1" x14ac:dyDescent="0.2">
      <c r="C9" s="13"/>
      <c r="E9" s="126"/>
      <c r="F9" s="13"/>
      <c r="G9" s="117"/>
      <c r="H9" s="18"/>
      <c r="J9" s="126"/>
      <c r="L9" s="117"/>
      <c r="M9" s="16"/>
      <c r="Q9" s="16"/>
      <c r="R9" s="11"/>
      <c r="S9" s="19"/>
      <c r="U9" s="20"/>
    </row>
    <row r="10" spans="1:21" s="17" customFormat="1" ht="20.25" customHeight="1" x14ac:dyDescent="0.25">
      <c r="B10" s="71" t="s">
        <v>6</v>
      </c>
      <c r="C10" s="72"/>
      <c r="D10" s="73"/>
      <c r="E10" s="72"/>
      <c r="F10" s="13"/>
      <c r="G10" s="74"/>
      <c r="J10" s="72"/>
      <c r="L10" s="74"/>
      <c r="M10" s="21"/>
      <c r="N10" s="21"/>
      <c r="P10" s="21"/>
      <c r="Q10" s="16"/>
      <c r="U10" s="20"/>
    </row>
    <row r="11" spans="1:21" s="17" customFormat="1" ht="12" customHeight="1" outlineLevel="1" x14ac:dyDescent="0.2">
      <c r="C11" s="8" t="s">
        <v>7</v>
      </c>
      <c r="D11" s="8" t="s">
        <v>38</v>
      </c>
      <c r="E11" s="23">
        <v>1160000000</v>
      </c>
      <c r="F11" s="23"/>
      <c r="G11" s="24">
        <v>982657160.01999986</v>
      </c>
      <c r="H11" s="24"/>
      <c r="I11" s="24"/>
      <c r="J11" s="23">
        <f>+L11-G11</f>
        <v>-4280112.0000001192</v>
      </c>
      <c r="K11" s="25"/>
      <c r="L11" s="24">
        <v>978377048.01999974</v>
      </c>
      <c r="M11" s="21"/>
      <c r="N11" s="26"/>
      <c r="P11" s="24"/>
      <c r="Q11" s="21"/>
      <c r="R11" s="27"/>
      <c r="U11" s="20"/>
    </row>
    <row r="12" spans="1:21" s="8" customFormat="1" ht="12.75" customHeight="1" outlineLevel="1" x14ac:dyDescent="0.2">
      <c r="C12" s="8" t="s">
        <v>7</v>
      </c>
      <c r="D12" s="8" t="s">
        <v>38</v>
      </c>
      <c r="E12" s="23">
        <v>5000000000</v>
      </c>
      <c r="F12" s="23"/>
      <c r="G12" s="24">
        <v>4656953230.5700006</v>
      </c>
      <c r="H12" s="24"/>
      <c r="I12" s="24"/>
      <c r="J12" s="23">
        <f t="shared" ref="J12:J18" si="0">+L12-G12</f>
        <v>-20284064.690000534</v>
      </c>
      <c r="K12" s="25"/>
      <c r="L12" s="24">
        <v>4636669165.8800001</v>
      </c>
      <c r="M12" s="24"/>
      <c r="N12" s="58"/>
      <c r="O12" s="1"/>
      <c r="Q12" s="24"/>
      <c r="R12" s="133"/>
      <c r="S12" s="133"/>
    </row>
    <row r="13" spans="1:21" s="8" customFormat="1" outlineLevel="1" x14ac:dyDescent="0.2">
      <c r="C13" s="8" t="s">
        <v>7</v>
      </c>
      <c r="D13" s="8" t="s">
        <v>39</v>
      </c>
      <c r="E13" s="23">
        <v>1781065000</v>
      </c>
      <c r="F13" s="23"/>
      <c r="G13" s="24">
        <v>1685255678.9800003</v>
      </c>
      <c r="H13" s="24"/>
      <c r="I13" s="24"/>
      <c r="J13" s="23">
        <f>+L13-G13</f>
        <v>-7460043.870000124</v>
      </c>
      <c r="K13" s="25"/>
      <c r="L13" s="24">
        <v>1677795635.1100001</v>
      </c>
      <c r="M13" s="24"/>
      <c r="Q13" s="24"/>
      <c r="R13" s="133"/>
      <c r="S13" s="133"/>
      <c r="T13" s="11"/>
      <c r="U13" s="20"/>
    </row>
    <row r="14" spans="1:21" s="8" customFormat="1" outlineLevel="1" x14ac:dyDescent="0.2">
      <c r="C14" s="8" t="s">
        <v>7</v>
      </c>
      <c r="D14" s="8" t="s">
        <v>39</v>
      </c>
      <c r="E14" s="23">
        <v>2117321428.5699999</v>
      </c>
      <c r="F14" s="23"/>
      <c r="G14" s="24">
        <v>1992006998.4700003</v>
      </c>
      <c r="H14" s="24"/>
      <c r="I14" s="24"/>
      <c r="J14" s="23">
        <f>+L14-G14</f>
        <v>-8817925.8500001431</v>
      </c>
      <c r="K14" s="25"/>
      <c r="L14" s="24">
        <v>1983189072.6200001</v>
      </c>
      <c r="M14" s="24"/>
      <c r="Q14" s="24"/>
      <c r="R14" s="133"/>
      <c r="S14" s="133"/>
      <c r="T14" s="19"/>
      <c r="U14" s="20"/>
    </row>
    <row r="15" spans="1:21" s="8" customFormat="1" outlineLevel="1" x14ac:dyDescent="0.2">
      <c r="C15" s="8" t="s">
        <v>7</v>
      </c>
      <c r="D15" s="8" t="s">
        <v>39</v>
      </c>
      <c r="E15" s="23">
        <v>1380000000</v>
      </c>
      <c r="G15" s="24">
        <v>1355185117.7999997</v>
      </c>
      <c r="J15" s="23">
        <f t="shared" si="0"/>
        <v>-5998935.6900000572</v>
      </c>
      <c r="L15" s="24">
        <v>1349186182.1099997</v>
      </c>
      <c r="M15" s="24"/>
      <c r="N15" s="26"/>
      <c r="Q15" s="24"/>
      <c r="R15" s="19"/>
      <c r="S15" s="19"/>
      <c r="T15" s="19"/>
      <c r="U15" s="20"/>
    </row>
    <row r="16" spans="1:21" s="8" customFormat="1" outlineLevel="1" x14ac:dyDescent="0.2">
      <c r="C16" s="8" t="s">
        <v>7</v>
      </c>
      <c r="D16" s="8" t="s">
        <v>40</v>
      </c>
      <c r="E16" s="23">
        <v>4500000000</v>
      </c>
      <c r="G16" s="24">
        <v>4419081905.9400005</v>
      </c>
      <c r="J16" s="23">
        <f t="shared" si="0"/>
        <v>-19561746.829999924</v>
      </c>
      <c r="L16" s="24">
        <v>4399520159.1100006</v>
      </c>
      <c r="M16" s="24"/>
      <c r="P16" s="24"/>
      <c r="R16" s="19"/>
      <c r="S16" s="19"/>
      <c r="T16" s="17"/>
      <c r="U16" s="20"/>
    </row>
    <row r="17" spans="1:21" outlineLevel="1" x14ac:dyDescent="0.2">
      <c r="C17" s="8" t="s">
        <v>7</v>
      </c>
      <c r="D17" s="1" t="s">
        <v>41</v>
      </c>
      <c r="E17" s="23">
        <v>1400000000</v>
      </c>
      <c r="G17" s="24">
        <v>1358770926.9099998</v>
      </c>
      <c r="J17" s="23">
        <f t="shared" si="0"/>
        <v>-9967025.2699999809</v>
      </c>
      <c r="L17" s="24">
        <v>1348803901.6399999</v>
      </c>
      <c r="N17" s="26"/>
      <c r="P17" s="24"/>
      <c r="R17" s="11"/>
      <c r="S17" s="11"/>
      <c r="T17" s="28"/>
      <c r="U17" s="20"/>
    </row>
    <row r="18" spans="1:21" outlineLevel="1" x14ac:dyDescent="0.2">
      <c r="C18" s="8" t="s">
        <v>7</v>
      </c>
      <c r="D18" s="1" t="s">
        <v>42</v>
      </c>
      <c r="E18" s="23">
        <v>1995143736.0699999</v>
      </c>
      <c r="G18" s="24">
        <v>1977933813.9899998</v>
      </c>
      <c r="J18" s="23">
        <f t="shared" si="0"/>
        <v>-7427727.5300002098</v>
      </c>
      <c r="L18" s="24">
        <v>1970506086.4599996</v>
      </c>
      <c r="N18" s="26"/>
      <c r="P18" s="24"/>
      <c r="R18" s="11"/>
      <c r="S18" s="11"/>
      <c r="T18" s="28"/>
      <c r="U18" s="20"/>
    </row>
    <row r="19" spans="1:21" outlineLevel="1" x14ac:dyDescent="0.2">
      <c r="C19" s="8" t="s">
        <v>7</v>
      </c>
      <c r="D19" s="1" t="s">
        <v>42</v>
      </c>
      <c r="E19" s="23">
        <v>1320276000</v>
      </c>
      <c r="G19" s="24">
        <v>1319466228.72</v>
      </c>
      <c r="J19" s="23">
        <f>+L19-G19</f>
        <v>-4209525.6400001049</v>
      </c>
      <c r="L19" s="24">
        <v>1315256703.0799999</v>
      </c>
      <c r="N19" s="26"/>
      <c r="P19" s="24"/>
      <c r="R19" s="11"/>
      <c r="S19" s="11"/>
      <c r="T19" s="28"/>
      <c r="U19" s="20"/>
    </row>
    <row r="20" spans="1:21" ht="15" customHeight="1" outlineLevel="1" x14ac:dyDescent="0.2">
      <c r="C20" s="8" t="s">
        <v>7</v>
      </c>
      <c r="D20" s="1" t="s">
        <v>43</v>
      </c>
      <c r="E20" s="23">
        <v>1000000000</v>
      </c>
      <c r="G20" s="30">
        <v>991374094.12999976</v>
      </c>
      <c r="J20" s="29">
        <f>+L20-G20</f>
        <v>-3722903.4699999094</v>
      </c>
      <c r="L20" s="30">
        <v>987651190.65999985</v>
      </c>
      <c r="R20" s="26"/>
      <c r="S20" s="26"/>
      <c r="T20" s="28"/>
      <c r="U20" s="20"/>
    </row>
    <row r="21" spans="1:21" ht="18.600000000000001" customHeight="1" x14ac:dyDescent="0.2">
      <c r="C21" s="8"/>
      <c r="E21" s="60">
        <f>SUM(E11:E20)</f>
        <v>21653806164.639999</v>
      </c>
      <c r="G21" s="60">
        <f>SUM(G11:G20)</f>
        <v>20738685155.530003</v>
      </c>
      <c r="J21" s="60">
        <f>SUM(J11:J20)</f>
        <v>-91730010.840001106</v>
      </c>
      <c r="L21" s="60">
        <f>SUM(L11:L20)</f>
        <v>20646955144.689999</v>
      </c>
      <c r="N21" s="116" t="s">
        <v>120</v>
      </c>
      <c r="P21" s="116" t="s">
        <v>121</v>
      </c>
      <c r="R21" s="11"/>
      <c r="S21" s="11"/>
      <c r="T21" s="8"/>
      <c r="U21" s="20"/>
    </row>
    <row r="22" spans="1:21" ht="20.25" customHeight="1" x14ac:dyDescent="0.2">
      <c r="B22" s="71" t="s">
        <v>8</v>
      </c>
      <c r="C22" s="76"/>
      <c r="D22" s="75"/>
      <c r="E22" s="77"/>
      <c r="G22" s="77"/>
      <c r="J22" s="77"/>
      <c r="L22" s="77"/>
      <c r="N22" s="117"/>
      <c r="P22" s="117"/>
      <c r="R22" s="11"/>
      <c r="S22" s="11"/>
      <c r="T22" s="8"/>
      <c r="U22" s="20"/>
    </row>
    <row r="23" spans="1:21" ht="6" customHeight="1" x14ac:dyDescent="0.2">
      <c r="C23" s="8"/>
      <c r="E23" s="23"/>
      <c r="G23" s="23"/>
      <c r="J23" s="23"/>
      <c r="L23" s="23"/>
      <c r="R23" s="11"/>
      <c r="S23" s="11"/>
      <c r="T23" s="8"/>
      <c r="U23" s="20"/>
    </row>
    <row r="24" spans="1:21" s="17" customFormat="1" ht="12" customHeight="1" outlineLevel="1" x14ac:dyDescent="0.2">
      <c r="A24" s="17" t="s">
        <v>50</v>
      </c>
      <c r="B24" s="17" t="s">
        <v>48</v>
      </c>
      <c r="C24" s="8" t="s">
        <v>49</v>
      </c>
      <c r="D24" s="8" t="s">
        <v>55</v>
      </c>
      <c r="E24" s="23">
        <v>1400000000</v>
      </c>
      <c r="F24" s="23"/>
      <c r="G24" s="23">
        <v>1400000000</v>
      </c>
      <c r="H24" s="24"/>
      <c r="I24" s="24"/>
      <c r="J24" s="23">
        <f>+L24-G24</f>
        <v>0</v>
      </c>
      <c r="K24" s="25"/>
      <c r="L24" s="23">
        <v>1400000000</v>
      </c>
      <c r="M24" s="21"/>
      <c r="N24" s="24">
        <v>463965600</v>
      </c>
      <c r="P24" s="24">
        <f>+L24-N24</f>
        <v>936034400</v>
      </c>
      <c r="Q24" s="21"/>
      <c r="R24" s="32"/>
      <c r="U24" s="20"/>
    </row>
    <row r="25" spans="1:21" s="17" customFormat="1" ht="12" customHeight="1" outlineLevel="1" x14ac:dyDescent="0.2">
      <c r="A25" s="17" t="s">
        <v>50</v>
      </c>
      <c r="B25" s="17" t="s">
        <v>48</v>
      </c>
      <c r="C25" s="8" t="s">
        <v>49</v>
      </c>
      <c r="D25" s="8" t="s">
        <v>55</v>
      </c>
      <c r="E25" s="23">
        <v>1200000000</v>
      </c>
      <c r="F25" s="23"/>
      <c r="G25" s="23">
        <v>1200000000</v>
      </c>
      <c r="H25" s="24"/>
      <c r="I25" s="24"/>
      <c r="J25" s="23">
        <f>+L25-G25</f>
        <v>0</v>
      </c>
      <c r="K25" s="25"/>
      <c r="L25" s="23">
        <v>1200000000</v>
      </c>
      <c r="M25" s="21"/>
      <c r="N25" s="24">
        <v>386860800</v>
      </c>
      <c r="P25" s="24">
        <f>+L25-N25</f>
        <v>813139200</v>
      </c>
      <c r="Q25" s="21"/>
      <c r="R25" s="32"/>
      <c r="U25" s="20"/>
    </row>
    <row r="26" spans="1:21" s="17" customFormat="1" ht="12" customHeight="1" outlineLevel="1" x14ac:dyDescent="0.2">
      <c r="A26" s="17" t="s">
        <v>50</v>
      </c>
      <c r="B26" s="17" t="s">
        <v>48</v>
      </c>
      <c r="C26" s="8" t="s">
        <v>49</v>
      </c>
      <c r="D26" s="8" t="s">
        <v>55</v>
      </c>
      <c r="E26" s="23">
        <v>665394050.15999997</v>
      </c>
      <c r="F26" s="23"/>
      <c r="G26" s="23">
        <v>637014515</v>
      </c>
      <c r="H26" s="24"/>
      <c r="I26" s="24"/>
      <c r="J26" s="23">
        <f>+L26-G26</f>
        <v>0</v>
      </c>
      <c r="K26" s="25"/>
      <c r="L26" s="23">
        <v>637014515</v>
      </c>
      <c r="M26" s="21"/>
      <c r="N26" s="24">
        <v>0</v>
      </c>
      <c r="P26" s="24">
        <f>+L26-N26</f>
        <v>637014515</v>
      </c>
      <c r="Q26" s="21"/>
      <c r="R26" s="33"/>
      <c r="U26" s="20"/>
    </row>
    <row r="27" spans="1:21" s="17" customFormat="1" ht="12" customHeight="1" outlineLevel="1" x14ac:dyDescent="0.2">
      <c r="A27" s="17" t="s">
        <v>50</v>
      </c>
      <c r="B27" s="17" t="s">
        <v>48</v>
      </c>
      <c r="C27" s="8" t="s">
        <v>49</v>
      </c>
      <c r="D27" s="8" t="s">
        <v>55</v>
      </c>
      <c r="E27" s="23">
        <v>1020000000</v>
      </c>
      <c r="F27" s="23"/>
      <c r="G27" s="29">
        <v>1020000000</v>
      </c>
      <c r="H27" s="24"/>
      <c r="I27" s="24"/>
      <c r="J27" s="29">
        <f>+L27-G27</f>
        <v>0</v>
      </c>
      <c r="K27" s="25"/>
      <c r="L27" s="29">
        <v>1020000000</v>
      </c>
      <c r="M27" s="21"/>
      <c r="N27" s="30">
        <v>310709340</v>
      </c>
      <c r="P27" s="30">
        <f>+L27-N27</f>
        <v>709290660</v>
      </c>
      <c r="Q27" s="21"/>
      <c r="R27" s="32"/>
      <c r="U27" s="20"/>
    </row>
    <row r="28" spans="1:21" x14ac:dyDescent="0.2">
      <c r="C28" s="8"/>
      <c r="E28" s="60">
        <f>SUM(E24:E27)</f>
        <v>4285394050.1599998</v>
      </c>
      <c r="G28" s="60">
        <f>SUM(G24:G27)</f>
        <v>4257014515</v>
      </c>
      <c r="J28" s="60">
        <f>SUM(J24:J27)</f>
        <v>0</v>
      </c>
      <c r="L28" s="60">
        <f>SUM(L24:L27)</f>
        <v>4257014515</v>
      </c>
      <c r="N28" s="62">
        <f>SUM(N24:N27)</f>
        <v>1161535740</v>
      </c>
      <c r="P28" s="23">
        <f>SUM(P24:P27)</f>
        <v>3095478775</v>
      </c>
      <c r="Q28" s="92"/>
      <c r="R28" s="11"/>
      <c r="S28" s="11"/>
      <c r="T28" s="8"/>
      <c r="U28" s="20"/>
    </row>
    <row r="29" spans="1:21" ht="20.25" customHeight="1" x14ac:dyDescent="0.2">
      <c r="B29" s="71" t="s">
        <v>10</v>
      </c>
      <c r="C29" s="76"/>
      <c r="D29" s="75"/>
      <c r="E29" s="75"/>
      <c r="G29" s="75"/>
      <c r="J29" s="77"/>
      <c r="L29" s="75"/>
      <c r="R29" s="31"/>
    </row>
    <row r="30" spans="1:21" s="17" customFormat="1" outlineLevel="1" x14ac:dyDescent="0.2">
      <c r="C30" s="8" t="s">
        <v>33</v>
      </c>
      <c r="D30" s="8"/>
      <c r="E30" s="23">
        <v>500000000</v>
      </c>
      <c r="F30" s="23"/>
      <c r="G30" s="23">
        <v>0</v>
      </c>
      <c r="H30" s="24"/>
      <c r="I30" s="24"/>
      <c r="J30" s="23">
        <f>L30-E30</f>
        <v>-375000000</v>
      </c>
      <c r="K30" s="25"/>
      <c r="L30" s="23">
        <v>125000000</v>
      </c>
      <c r="M30" s="21"/>
      <c r="N30" s="93"/>
      <c r="O30" s="95"/>
      <c r="P30" s="93"/>
      <c r="Q30" s="21"/>
      <c r="R30" s="32"/>
      <c r="U30" s="20"/>
    </row>
    <row r="31" spans="1:21" s="17" customFormat="1" outlineLevel="1" x14ac:dyDescent="0.2">
      <c r="C31" s="8" t="s">
        <v>39</v>
      </c>
      <c r="D31" s="8"/>
      <c r="E31" s="23">
        <v>500000000</v>
      </c>
      <c r="F31" s="23"/>
      <c r="G31" s="23"/>
      <c r="H31" s="24"/>
      <c r="I31" s="24"/>
      <c r="J31" s="23">
        <f>L31-E31</f>
        <v>-500000000</v>
      </c>
      <c r="K31" s="25"/>
      <c r="L31" s="23">
        <v>0</v>
      </c>
      <c r="M31" s="21"/>
      <c r="N31" s="93"/>
      <c r="O31" s="95"/>
      <c r="P31" s="93"/>
      <c r="Q31" s="21"/>
      <c r="R31" s="32"/>
      <c r="U31" s="20"/>
    </row>
    <row r="32" spans="1:21" s="8" customFormat="1" outlineLevel="1" x14ac:dyDescent="0.2">
      <c r="C32" s="8" t="s">
        <v>31</v>
      </c>
      <c r="E32" s="24">
        <v>2913934381</v>
      </c>
      <c r="F32" s="23"/>
      <c r="G32" s="24"/>
      <c r="H32" s="24"/>
      <c r="I32" s="24"/>
      <c r="J32" s="24">
        <f>E32</f>
        <v>2913934381</v>
      </c>
      <c r="K32" s="25"/>
      <c r="L32" s="24">
        <v>2913934381</v>
      </c>
      <c r="M32" s="24"/>
      <c r="N32" s="93"/>
      <c r="O32" s="93"/>
      <c r="P32" s="94"/>
    </row>
    <row r="33" spans="1:23" s="8" customFormat="1" outlineLevel="1" x14ac:dyDescent="0.2">
      <c r="E33" s="24"/>
      <c r="F33" s="23"/>
      <c r="G33" s="24"/>
      <c r="H33" s="24"/>
      <c r="I33" s="24"/>
      <c r="J33" s="24"/>
      <c r="K33" s="25"/>
      <c r="L33" s="24"/>
      <c r="M33" s="24"/>
      <c r="N33" s="93"/>
      <c r="O33" s="93"/>
      <c r="P33" s="94"/>
    </row>
    <row r="34" spans="1:23" s="8" customFormat="1" ht="14.25" customHeight="1" x14ac:dyDescent="0.2">
      <c r="E34" s="59">
        <f>SUM(E30:E32)</f>
        <v>3913934381</v>
      </c>
      <c r="F34" s="23"/>
      <c r="G34" s="59">
        <f>SUM(G30:G32)</f>
        <v>0</v>
      </c>
      <c r="H34" s="24"/>
      <c r="I34" s="24"/>
      <c r="J34" s="59">
        <f>SUM(J30:J32)</f>
        <v>2038934381</v>
      </c>
      <c r="K34" s="25"/>
      <c r="L34" s="59">
        <f>SUM(L30:L32)</f>
        <v>3038934381</v>
      </c>
      <c r="M34" s="24"/>
      <c r="N34" s="93"/>
      <c r="O34" s="93"/>
      <c r="P34" s="94"/>
    </row>
    <row r="35" spans="1:23" s="8" customFormat="1" ht="15" customHeight="1" x14ac:dyDescent="0.25">
      <c r="B35" s="78" t="s">
        <v>12</v>
      </c>
      <c r="C35" s="76"/>
      <c r="D35" s="76"/>
      <c r="E35" s="79"/>
      <c r="F35" s="24"/>
      <c r="G35" s="80"/>
      <c r="H35" s="24"/>
      <c r="I35" s="24"/>
      <c r="J35" s="81"/>
      <c r="K35" s="24"/>
      <c r="L35" s="77"/>
      <c r="M35" s="36"/>
      <c r="N35" s="94"/>
      <c r="O35" s="94"/>
      <c r="P35" s="94"/>
      <c r="R35" s="23"/>
      <c r="T35" s="28"/>
      <c r="U35" s="20"/>
      <c r="W35" s="37"/>
    </row>
    <row r="36" spans="1:23" s="8" customFormat="1" ht="5.25" customHeight="1" x14ac:dyDescent="0.2">
      <c r="B36" s="76"/>
      <c r="C36" s="76"/>
      <c r="D36" s="76"/>
      <c r="E36" s="82"/>
      <c r="F36" s="38"/>
      <c r="G36" s="83"/>
      <c r="H36" s="24"/>
      <c r="I36" s="24"/>
      <c r="J36" s="84"/>
      <c r="K36" s="24"/>
      <c r="L36" s="84"/>
      <c r="M36" s="41"/>
      <c r="W36" s="37"/>
    </row>
    <row r="37" spans="1:23" s="8" customFormat="1" x14ac:dyDescent="0.2">
      <c r="B37" s="8" t="s">
        <v>13</v>
      </c>
      <c r="C37" s="10"/>
      <c r="E37" s="24"/>
      <c r="F37" s="24"/>
      <c r="G37" s="34"/>
      <c r="H37" s="24"/>
      <c r="I37" s="24"/>
      <c r="J37" s="35"/>
      <c r="K37" s="24"/>
      <c r="L37" s="24"/>
      <c r="M37" s="36"/>
      <c r="R37" s="23"/>
      <c r="T37" s="1"/>
      <c r="U37" s="20"/>
      <c r="W37" s="37"/>
    </row>
    <row r="38" spans="1:23" s="8" customFormat="1" ht="6" customHeight="1" x14ac:dyDescent="0.2">
      <c r="B38" s="10"/>
      <c r="C38" s="10"/>
      <c r="E38" s="24"/>
      <c r="F38" s="24"/>
      <c r="G38" s="34"/>
      <c r="H38" s="24"/>
      <c r="I38" s="24"/>
      <c r="J38" s="35"/>
      <c r="K38" s="24"/>
      <c r="L38" s="24"/>
      <c r="M38" s="36"/>
      <c r="S38" s="3"/>
      <c r="W38" s="37"/>
    </row>
    <row r="39" spans="1:23" s="8" customFormat="1" x14ac:dyDescent="0.2">
      <c r="B39" s="10"/>
      <c r="C39" s="8" t="s">
        <v>14</v>
      </c>
      <c r="E39" s="24"/>
      <c r="F39" s="24"/>
      <c r="G39" s="34"/>
      <c r="H39" s="34"/>
      <c r="I39" s="34"/>
      <c r="J39" s="34"/>
      <c r="K39" s="34"/>
      <c r="L39" s="35"/>
      <c r="M39" s="36"/>
      <c r="R39" s="23"/>
      <c r="S39" s="11"/>
      <c r="U39" s="20"/>
      <c r="W39" s="37"/>
    </row>
    <row r="40" spans="1:23" s="8" customFormat="1" outlineLevel="1" x14ac:dyDescent="0.2">
      <c r="A40" s="43" t="s">
        <v>15</v>
      </c>
      <c r="B40" s="10"/>
      <c r="C40" s="8" t="s">
        <v>7</v>
      </c>
      <c r="D40" s="8" t="s">
        <v>43</v>
      </c>
      <c r="E40" s="24"/>
      <c r="F40" s="24"/>
      <c r="G40" s="42">
        <v>320104615.44000077</v>
      </c>
      <c r="H40" s="23"/>
      <c r="I40" s="23"/>
      <c r="J40" s="23">
        <f>+L40-G40</f>
        <v>-13337692.299999893</v>
      </c>
      <c r="K40" s="34"/>
      <c r="L40" s="42">
        <v>306766923.14000088</v>
      </c>
      <c r="M40" s="36"/>
      <c r="N40" s="24"/>
      <c r="O40" s="24"/>
      <c r="P40" s="24"/>
      <c r="Q40" s="24"/>
      <c r="R40" s="24"/>
      <c r="S40" s="24"/>
      <c r="T40" s="15"/>
    </row>
    <row r="41" spans="1:23" s="8" customFormat="1" outlineLevel="1" x14ac:dyDescent="0.2">
      <c r="A41" s="43" t="s">
        <v>16</v>
      </c>
      <c r="B41" s="10"/>
      <c r="C41" s="8" t="s">
        <v>7</v>
      </c>
      <c r="D41" s="8" t="s">
        <v>33</v>
      </c>
      <c r="E41" s="24"/>
      <c r="F41" s="24"/>
      <c r="G41" s="42">
        <v>317437076.98000079</v>
      </c>
      <c r="H41" s="23"/>
      <c r="I41" s="23"/>
      <c r="J41" s="23">
        <f>+L41-G41</f>
        <v>-13337692.299999893</v>
      </c>
      <c r="K41" s="34"/>
      <c r="L41" s="42">
        <v>304099384.6800009</v>
      </c>
      <c r="M41" s="36"/>
      <c r="N41" s="24"/>
      <c r="O41" s="24"/>
      <c r="P41" s="24"/>
      <c r="Q41" s="24"/>
      <c r="R41" s="24"/>
      <c r="S41" s="96"/>
      <c r="T41" s="15"/>
    </row>
    <row r="42" spans="1:23" s="8" customFormat="1" ht="6" customHeight="1" outlineLevel="1" x14ac:dyDescent="0.2">
      <c r="B42" s="10"/>
      <c r="C42" s="46"/>
      <c r="E42" s="24"/>
      <c r="F42" s="24"/>
      <c r="G42" s="29"/>
      <c r="H42" s="24"/>
      <c r="I42" s="24"/>
      <c r="J42" s="44"/>
      <c r="K42" s="24"/>
      <c r="L42" s="30"/>
      <c r="M42" s="36"/>
      <c r="N42" s="24"/>
      <c r="O42" s="24"/>
      <c r="P42" s="24"/>
      <c r="Q42" s="24"/>
      <c r="R42" s="24"/>
      <c r="S42" s="96"/>
      <c r="T42" s="15"/>
    </row>
    <row r="43" spans="1:23" s="8" customFormat="1" x14ac:dyDescent="0.2">
      <c r="B43" s="10"/>
      <c r="C43" s="46"/>
      <c r="D43" s="47"/>
      <c r="E43" s="24"/>
      <c r="F43" s="24"/>
      <c r="G43" s="60">
        <f>SUM(G40:G41)</f>
        <v>637541692.42000151</v>
      </c>
      <c r="H43" s="24"/>
      <c r="I43" s="24"/>
      <c r="J43" s="60">
        <f>SUM(J40:J41)</f>
        <v>-26675384.599999785</v>
      </c>
      <c r="K43" s="24"/>
      <c r="L43" s="60">
        <f>SUM(L40:L41)</f>
        <v>610866307.82000184</v>
      </c>
      <c r="M43" s="36"/>
      <c r="N43" s="24"/>
      <c r="O43" s="24"/>
      <c r="P43" s="24"/>
      <c r="Q43" s="24"/>
      <c r="R43" s="24"/>
      <c r="S43" s="96"/>
      <c r="T43" s="15"/>
    </row>
    <row r="44" spans="1:23" s="8" customFormat="1" x14ac:dyDescent="0.2">
      <c r="B44" s="10"/>
      <c r="C44" s="46"/>
      <c r="D44" s="47"/>
      <c r="E44" s="24"/>
      <c r="F44" s="24"/>
      <c r="G44" s="23"/>
      <c r="H44" s="24"/>
      <c r="I44" s="24"/>
      <c r="J44" s="23"/>
      <c r="K44" s="24"/>
      <c r="L44" s="23"/>
      <c r="M44" s="36"/>
      <c r="N44" s="24"/>
      <c r="O44" s="24"/>
      <c r="P44" s="24"/>
      <c r="Q44" s="24"/>
      <c r="R44" s="24"/>
      <c r="S44" s="96"/>
      <c r="T44" s="15"/>
    </row>
    <row r="45" spans="1:23" s="8" customFormat="1" x14ac:dyDescent="0.2">
      <c r="B45" s="10"/>
      <c r="C45" s="46"/>
      <c r="D45" s="47"/>
      <c r="E45" s="24"/>
      <c r="F45" s="24"/>
      <c r="G45" s="23"/>
      <c r="H45" s="24"/>
      <c r="I45" s="24"/>
      <c r="J45" s="23"/>
      <c r="K45" s="24"/>
      <c r="L45" s="23"/>
      <c r="M45" s="36"/>
      <c r="N45" s="45"/>
      <c r="R45" s="24"/>
      <c r="S45" s="11"/>
    </row>
    <row r="46" spans="1:23" s="64" customFormat="1" ht="15" customHeight="1" x14ac:dyDescent="0.2">
      <c r="A46" s="127" t="s">
        <v>48</v>
      </c>
      <c r="B46" s="128"/>
      <c r="C46" s="63" t="s">
        <v>51</v>
      </c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R46" s="65"/>
    </row>
    <row r="47" spans="1:23" s="64" customFormat="1" ht="15" customHeight="1" x14ac:dyDescent="0.2">
      <c r="A47" s="129" t="s">
        <v>50</v>
      </c>
      <c r="B47" s="130"/>
      <c r="C47" s="64" t="s">
        <v>54</v>
      </c>
      <c r="E47" s="66"/>
      <c r="F47" s="90" t="s">
        <v>131</v>
      </c>
      <c r="N47" s="66"/>
      <c r="P47" s="67"/>
      <c r="R47" s="67"/>
    </row>
    <row r="48" spans="1:23" s="64" customFormat="1" ht="15" customHeight="1" x14ac:dyDescent="0.2">
      <c r="A48" s="129" t="s">
        <v>52</v>
      </c>
      <c r="B48" s="129"/>
      <c r="C48" s="64" t="s">
        <v>53</v>
      </c>
      <c r="E48" s="68"/>
      <c r="F48" s="68"/>
      <c r="N48" s="69"/>
    </row>
    <row r="49" spans="1:19" ht="15" x14ac:dyDescent="0.25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R49" s="1"/>
      <c r="S49" s="1"/>
    </row>
    <row r="50" spans="1:19" x14ac:dyDescent="0.2">
      <c r="J50" s="53"/>
      <c r="K50" s="53"/>
      <c r="L50" s="53"/>
      <c r="M50" s="53"/>
      <c r="N50" s="53"/>
    </row>
    <row r="51" spans="1:19" x14ac:dyDescent="0.2">
      <c r="J51" s="53"/>
      <c r="K51" s="53"/>
      <c r="L51" s="53"/>
      <c r="M51" s="53"/>
      <c r="N51" s="53"/>
    </row>
    <row r="52" spans="1:19" x14ac:dyDescent="0.2">
      <c r="J52" s="53"/>
      <c r="K52" s="53"/>
      <c r="L52" s="53"/>
      <c r="M52" s="53"/>
      <c r="N52" s="53"/>
    </row>
    <row r="53" spans="1:19" x14ac:dyDescent="0.2">
      <c r="J53" s="53"/>
      <c r="K53" s="53"/>
      <c r="L53" s="53"/>
      <c r="M53" s="53"/>
      <c r="N53" s="53"/>
    </row>
    <row r="54" spans="1:19" x14ac:dyDescent="0.2">
      <c r="N54" s="54"/>
    </row>
  </sheetData>
  <mergeCells count="14">
    <mergeCell ref="N21:N22"/>
    <mergeCell ref="P21:P22"/>
    <mergeCell ref="A46:B46"/>
    <mergeCell ref="A47:B47"/>
    <mergeCell ref="A48:B48"/>
    <mergeCell ref="R12:S14"/>
    <mergeCell ref="A1:Q1"/>
    <mergeCell ref="A2:Q2"/>
    <mergeCell ref="A3:Q3"/>
    <mergeCell ref="A4:Q4"/>
    <mergeCell ref="E8:E9"/>
    <mergeCell ref="G8:G9"/>
    <mergeCell ref="J8:J9"/>
    <mergeCell ref="L8:L9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landscape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>
    <tabColor theme="1" tint="0.499984740745262"/>
    <pageSetUpPr fitToPage="1"/>
  </sheetPr>
  <dimension ref="A1:W53"/>
  <sheetViews>
    <sheetView showGridLines="0" topLeftCell="A4" zoomScale="80" zoomScaleNormal="80" workbookViewId="0">
      <selection activeCell="J30" sqref="J30:J31"/>
    </sheetView>
  </sheetViews>
  <sheetFormatPr baseColWidth="10" defaultColWidth="11.42578125" defaultRowHeight="12.75" outlineLevelRow="1" x14ac:dyDescent="0.2"/>
  <cols>
    <col min="1" max="1" width="3.28515625" style="1" customWidth="1"/>
    <col min="2" max="2" width="2.7109375" style="1" customWidth="1"/>
    <col min="3" max="3" width="15.7109375" style="1" customWidth="1"/>
    <col min="4" max="4" width="13.85546875" style="1" bestFit="1" customWidth="1"/>
    <col min="5" max="5" width="18.5703125" style="1" customWidth="1"/>
    <col min="6" max="6" width="1.28515625" style="1" customWidth="1"/>
    <col min="7" max="7" width="17.7109375" style="1" customWidth="1"/>
    <col min="8" max="9" width="2.42578125" style="1" customWidth="1"/>
    <col min="10" max="10" width="18.85546875" style="1" customWidth="1"/>
    <col min="11" max="11" width="2.42578125" style="1" customWidth="1"/>
    <col min="12" max="12" width="19.140625" style="1" customWidth="1"/>
    <col min="13" max="13" width="1.7109375" style="1" customWidth="1"/>
    <col min="14" max="14" width="19" style="1" customWidth="1"/>
    <col min="15" max="15" width="4.42578125" style="1" customWidth="1"/>
    <col min="16" max="17" width="18.7109375" style="1" customWidth="1"/>
    <col min="18" max="18" width="17.5703125" style="3" bestFit="1" customWidth="1"/>
    <col min="19" max="19" width="16.5703125" style="3" bestFit="1" customWidth="1"/>
    <col min="20" max="20" width="16" style="1" bestFit="1" customWidth="1"/>
    <col min="21" max="21" width="18.7109375" style="1" customWidth="1"/>
    <col min="22" max="16384" width="11.42578125" style="1"/>
  </cols>
  <sheetData>
    <row r="1" spans="1:21" ht="26.25" x14ac:dyDescent="0.4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</row>
    <row r="2" spans="1:21" ht="21" x14ac:dyDescent="0.35">
      <c r="A2" s="121" t="s">
        <v>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</row>
    <row r="3" spans="1:21" ht="15.75" x14ac:dyDescent="0.25">
      <c r="A3" s="122" t="s">
        <v>122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</row>
    <row r="4" spans="1:21" ht="15.75" customHeight="1" x14ac:dyDescent="0.2">
      <c r="A4" s="123" t="s">
        <v>2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7"/>
      <c r="S4" s="7"/>
    </row>
    <row r="5" spans="1:21" s="8" customFormat="1" ht="6" customHeight="1" thickBot="1" x14ac:dyDescent="0.25">
      <c r="C5" s="9"/>
      <c r="I5" s="10"/>
      <c r="J5" s="10"/>
      <c r="K5" s="10"/>
      <c r="L5" s="10"/>
      <c r="M5" s="10"/>
      <c r="N5" s="10"/>
      <c r="R5" s="11"/>
      <c r="S5" s="11"/>
    </row>
    <row r="6" spans="1:21" s="8" customFormat="1" ht="18" customHeight="1" thickBot="1" x14ac:dyDescent="0.25">
      <c r="B6" s="55"/>
      <c r="C6" s="55"/>
      <c r="D6" s="55"/>
      <c r="E6" s="55"/>
      <c r="F6" s="55"/>
      <c r="G6" s="56"/>
      <c r="H6" s="56"/>
      <c r="I6" s="57"/>
      <c r="J6" s="56" t="s">
        <v>3</v>
      </c>
      <c r="K6" s="56"/>
      <c r="L6" s="56"/>
      <c r="M6" s="56"/>
      <c r="N6" s="55"/>
      <c r="O6" s="55"/>
      <c r="P6" s="55"/>
      <c r="Q6" s="55"/>
      <c r="S6" s="11"/>
    </row>
    <row r="7" spans="1:21" s="8" customFormat="1" ht="10.5" customHeight="1" x14ac:dyDescent="0.2">
      <c r="C7" s="10"/>
      <c r="D7" s="10"/>
      <c r="E7" s="12"/>
      <c r="F7" s="12"/>
      <c r="G7" s="12"/>
      <c r="H7" s="12"/>
      <c r="I7" s="12"/>
      <c r="J7" s="12"/>
      <c r="K7" s="12"/>
      <c r="L7" s="12"/>
      <c r="M7" s="12"/>
      <c r="Q7" s="12"/>
      <c r="R7" s="11"/>
      <c r="S7" s="11"/>
    </row>
    <row r="8" spans="1:21" s="8" customFormat="1" x14ac:dyDescent="0.2">
      <c r="E8" s="125" t="s">
        <v>4</v>
      </c>
      <c r="F8" s="13"/>
      <c r="G8" s="116" t="s">
        <v>99</v>
      </c>
      <c r="H8" s="14"/>
      <c r="I8" s="15"/>
      <c r="J8" s="125" t="s">
        <v>5</v>
      </c>
      <c r="L8" s="116" t="s">
        <v>127</v>
      </c>
      <c r="Q8" s="16"/>
      <c r="R8" s="11"/>
      <c r="S8" s="11"/>
    </row>
    <row r="9" spans="1:21" s="17" customFormat="1" x14ac:dyDescent="0.2">
      <c r="C9" s="13"/>
      <c r="E9" s="126"/>
      <c r="F9" s="13"/>
      <c r="G9" s="117"/>
      <c r="H9" s="18"/>
      <c r="J9" s="126"/>
      <c r="L9" s="117"/>
      <c r="M9" s="16"/>
      <c r="Q9" s="16"/>
      <c r="R9" s="11"/>
      <c r="S9" s="19"/>
      <c r="U9" s="20"/>
    </row>
    <row r="10" spans="1:21" s="17" customFormat="1" ht="20.25" customHeight="1" x14ac:dyDescent="0.25">
      <c r="B10" s="71" t="s">
        <v>6</v>
      </c>
      <c r="C10" s="72"/>
      <c r="D10" s="73"/>
      <c r="E10" s="72"/>
      <c r="F10" s="13"/>
      <c r="G10" s="74"/>
      <c r="J10" s="72"/>
      <c r="L10" s="74"/>
      <c r="M10" s="21"/>
      <c r="N10" s="21"/>
      <c r="P10" s="21"/>
      <c r="Q10" s="16"/>
      <c r="U10" s="20"/>
    </row>
    <row r="11" spans="1:21" s="17" customFormat="1" ht="12" customHeight="1" outlineLevel="1" x14ac:dyDescent="0.2">
      <c r="C11" s="8" t="s">
        <v>7</v>
      </c>
      <c r="D11" s="8" t="s">
        <v>38</v>
      </c>
      <c r="E11" s="23">
        <v>1160000000</v>
      </c>
      <c r="F11" s="23"/>
      <c r="G11" s="24">
        <v>982657160.01999986</v>
      </c>
      <c r="H11" s="24"/>
      <c r="I11" s="24"/>
      <c r="J11" s="23">
        <f>+L11-G11</f>
        <v>-5151604.2500001192</v>
      </c>
      <c r="K11" s="25"/>
      <c r="L11" s="24">
        <v>977505555.76999974</v>
      </c>
      <c r="M11" s="21"/>
      <c r="N11" s="26"/>
      <c r="P11" s="24"/>
      <c r="Q11" s="21"/>
      <c r="R11" s="27"/>
      <c r="U11" s="20"/>
    </row>
    <row r="12" spans="1:21" s="8" customFormat="1" ht="12.75" customHeight="1" outlineLevel="1" x14ac:dyDescent="0.2">
      <c r="C12" s="8" t="s">
        <v>7</v>
      </c>
      <c r="D12" s="8" t="s">
        <v>38</v>
      </c>
      <c r="E12" s="23">
        <v>5000000000</v>
      </c>
      <c r="F12" s="23"/>
      <c r="G12" s="24">
        <v>4656953230.5700006</v>
      </c>
      <c r="H12" s="24"/>
      <c r="I12" s="24"/>
      <c r="J12" s="23">
        <f t="shared" ref="J12:J18" si="0">+L12-G12</f>
        <v>-24414191.470000267</v>
      </c>
      <c r="K12" s="25"/>
      <c r="L12" s="24">
        <v>4632539039.1000004</v>
      </c>
      <c r="M12" s="24"/>
      <c r="N12" s="58"/>
      <c r="O12" s="1"/>
      <c r="Q12" s="24"/>
      <c r="R12" s="133"/>
      <c r="S12" s="133"/>
    </row>
    <row r="13" spans="1:21" s="8" customFormat="1" outlineLevel="1" x14ac:dyDescent="0.2">
      <c r="C13" s="8" t="s">
        <v>7</v>
      </c>
      <c r="D13" s="8" t="s">
        <v>39</v>
      </c>
      <c r="E13" s="23">
        <v>1781065000</v>
      </c>
      <c r="F13" s="23"/>
      <c r="G13" s="24">
        <v>1685255678.9800003</v>
      </c>
      <c r="H13" s="24"/>
      <c r="I13" s="24"/>
      <c r="J13" s="23">
        <f>+L13-G13</f>
        <v>-9010742.0000002384</v>
      </c>
      <c r="K13" s="25"/>
      <c r="L13" s="24">
        <v>1676244936.98</v>
      </c>
      <c r="M13" s="24"/>
      <c r="Q13" s="24"/>
      <c r="R13" s="133"/>
      <c r="S13" s="133"/>
      <c r="T13" s="11"/>
      <c r="U13" s="20"/>
    </row>
    <row r="14" spans="1:21" s="8" customFormat="1" outlineLevel="1" x14ac:dyDescent="0.2">
      <c r="C14" s="8" t="s">
        <v>7</v>
      </c>
      <c r="D14" s="8" t="s">
        <v>39</v>
      </c>
      <c r="E14" s="23">
        <v>2117321428.5699999</v>
      </c>
      <c r="F14" s="23"/>
      <c r="G14" s="24">
        <v>1992006998.4700003</v>
      </c>
      <c r="H14" s="24"/>
      <c r="I14" s="24"/>
      <c r="J14" s="23">
        <f>+L14-G14</f>
        <v>-10650883.050000191</v>
      </c>
      <c r="K14" s="25"/>
      <c r="L14" s="24">
        <v>1981356115.4200001</v>
      </c>
      <c r="M14" s="24"/>
      <c r="Q14" s="24"/>
      <c r="R14" s="133"/>
      <c r="S14" s="133"/>
      <c r="T14" s="19"/>
      <c r="U14" s="20"/>
    </row>
    <row r="15" spans="1:21" s="8" customFormat="1" outlineLevel="1" x14ac:dyDescent="0.2">
      <c r="C15" s="8" t="s">
        <v>7</v>
      </c>
      <c r="D15" s="8" t="s">
        <v>39</v>
      </c>
      <c r="E15" s="23">
        <v>1380000000</v>
      </c>
      <c r="G15" s="24">
        <v>1355185117.7999997</v>
      </c>
      <c r="J15" s="23">
        <f t="shared" si="0"/>
        <v>-7245917.4100000858</v>
      </c>
      <c r="L15" s="24">
        <v>1347939200.3899996</v>
      </c>
      <c r="M15" s="24"/>
      <c r="N15" s="26"/>
      <c r="Q15" s="24"/>
      <c r="R15" s="19"/>
      <c r="S15" s="19"/>
      <c r="T15" s="19"/>
      <c r="U15" s="20"/>
    </row>
    <row r="16" spans="1:21" s="8" customFormat="1" outlineLevel="1" x14ac:dyDescent="0.2">
      <c r="C16" s="8" t="s">
        <v>7</v>
      </c>
      <c r="D16" s="8" t="s">
        <v>40</v>
      </c>
      <c r="E16" s="23">
        <v>4500000000</v>
      </c>
      <c r="G16" s="24">
        <v>4419081905.9400005</v>
      </c>
      <c r="J16" s="23">
        <f t="shared" si="0"/>
        <v>-23627991.590000153</v>
      </c>
      <c r="L16" s="24">
        <v>4395453914.3500004</v>
      </c>
      <c r="M16" s="24"/>
      <c r="P16" s="24"/>
      <c r="R16" s="19"/>
      <c r="S16" s="19"/>
      <c r="T16" s="17"/>
      <c r="U16" s="20"/>
    </row>
    <row r="17" spans="1:21" outlineLevel="1" x14ac:dyDescent="0.2">
      <c r="C17" s="8" t="s">
        <v>7</v>
      </c>
      <c r="D17" s="1" t="s">
        <v>41</v>
      </c>
      <c r="E17" s="23">
        <v>1400000000</v>
      </c>
      <c r="G17" s="24">
        <v>1358770926.9099998</v>
      </c>
      <c r="J17" s="23">
        <f t="shared" si="0"/>
        <v>-12038842.5</v>
      </c>
      <c r="L17" s="24">
        <v>1346732084.4099998</v>
      </c>
      <c r="N17" s="26"/>
      <c r="P17" s="24"/>
      <c r="R17" s="11"/>
      <c r="S17" s="11"/>
      <c r="T17" s="28"/>
      <c r="U17" s="20"/>
    </row>
    <row r="18" spans="1:21" outlineLevel="1" x14ac:dyDescent="0.2">
      <c r="C18" s="8" t="s">
        <v>7</v>
      </c>
      <c r="D18" s="1" t="s">
        <v>42</v>
      </c>
      <c r="E18" s="23">
        <v>1995143736.0699999</v>
      </c>
      <c r="G18" s="24">
        <v>1977933813.9899998</v>
      </c>
      <c r="J18" s="23">
        <f t="shared" si="0"/>
        <v>-8971708.1500000954</v>
      </c>
      <c r="L18" s="24">
        <v>1968962105.8399997</v>
      </c>
      <c r="N18" s="26"/>
      <c r="P18" s="24"/>
      <c r="R18" s="11"/>
      <c r="S18" s="11"/>
      <c r="T18" s="28"/>
      <c r="U18" s="20"/>
    </row>
    <row r="19" spans="1:21" outlineLevel="1" x14ac:dyDescent="0.2">
      <c r="C19" s="8" t="s">
        <v>7</v>
      </c>
      <c r="D19" s="1" t="s">
        <v>42</v>
      </c>
      <c r="E19" s="23">
        <v>1320276000</v>
      </c>
      <c r="G19" s="24">
        <v>1319466228.72</v>
      </c>
      <c r="J19" s="23">
        <f>+L19-G19</f>
        <v>-5084547.7800002098</v>
      </c>
      <c r="L19" s="24">
        <v>1314381680.9399998</v>
      </c>
      <c r="N19" s="26"/>
      <c r="P19" s="24"/>
      <c r="R19" s="11"/>
      <c r="S19" s="11"/>
      <c r="T19" s="28"/>
      <c r="U19" s="20"/>
    </row>
    <row r="20" spans="1:21" ht="15" customHeight="1" outlineLevel="1" x14ac:dyDescent="0.2">
      <c r="C20" s="8" t="s">
        <v>7</v>
      </c>
      <c r="D20" s="1" t="s">
        <v>43</v>
      </c>
      <c r="E20" s="23">
        <v>1000000000</v>
      </c>
      <c r="G20" s="30">
        <v>991374094.12999976</v>
      </c>
      <c r="J20" s="29">
        <f>+L20-G20</f>
        <v>-4496772.8399999142</v>
      </c>
      <c r="L20" s="30">
        <v>986877321.28999984</v>
      </c>
      <c r="R20" s="26"/>
      <c r="S20" s="26"/>
      <c r="T20" s="28"/>
      <c r="U20" s="20"/>
    </row>
    <row r="21" spans="1:21" ht="18.600000000000001" customHeight="1" x14ac:dyDescent="0.2">
      <c r="C21" s="8"/>
      <c r="E21" s="60">
        <f>SUM(E11:E20)</f>
        <v>21653806164.639999</v>
      </c>
      <c r="G21" s="60">
        <f>SUM(G11:G20)</f>
        <v>20738685155.530003</v>
      </c>
      <c r="J21" s="60">
        <f>SUM(J11:J20)</f>
        <v>-110693201.04000127</v>
      </c>
      <c r="L21" s="60">
        <f>SUM(L11:L20)</f>
        <v>20627991954.489998</v>
      </c>
      <c r="N21" s="116" t="s">
        <v>132</v>
      </c>
      <c r="P21" s="116" t="s">
        <v>133</v>
      </c>
      <c r="R21" s="11"/>
      <c r="S21" s="11"/>
      <c r="T21" s="8"/>
      <c r="U21" s="20"/>
    </row>
    <row r="22" spans="1:21" ht="20.25" customHeight="1" x14ac:dyDescent="0.2">
      <c r="B22" s="71" t="s">
        <v>8</v>
      </c>
      <c r="C22" s="76"/>
      <c r="D22" s="75"/>
      <c r="E22" s="77"/>
      <c r="G22" s="77"/>
      <c r="J22" s="77"/>
      <c r="L22" s="77"/>
      <c r="N22" s="117"/>
      <c r="P22" s="117"/>
      <c r="R22" s="11"/>
      <c r="S22" s="11"/>
      <c r="T22" s="8"/>
      <c r="U22" s="20"/>
    </row>
    <row r="23" spans="1:21" ht="6" customHeight="1" x14ac:dyDescent="0.2">
      <c r="C23" s="8"/>
      <c r="E23" s="23"/>
      <c r="G23" s="23"/>
      <c r="J23" s="23"/>
      <c r="L23" s="23"/>
      <c r="R23" s="11"/>
      <c r="S23" s="11"/>
      <c r="T23" s="8"/>
      <c r="U23" s="20"/>
    </row>
    <row r="24" spans="1:21" s="17" customFormat="1" ht="12" customHeight="1" outlineLevel="1" x14ac:dyDescent="0.2">
      <c r="A24" s="17" t="s">
        <v>50</v>
      </c>
      <c r="B24" s="17" t="s">
        <v>48</v>
      </c>
      <c r="C24" s="8" t="s">
        <v>49</v>
      </c>
      <c r="D24" s="8" t="s">
        <v>55</v>
      </c>
      <c r="E24" s="23">
        <v>1400000000</v>
      </c>
      <c r="F24" s="23"/>
      <c r="G24" s="23">
        <v>1400000000</v>
      </c>
      <c r="H24" s="24"/>
      <c r="I24" s="24"/>
      <c r="J24" s="23">
        <f>+L24-G24</f>
        <v>0</v>
      </c>
      <c r="K24" s="25"/>
      <c r="L24" s="23">
        <v>1400000000</v>
      </c>
      <c r="M24" s="21"/>
      <c r="N24" s="24">
        <v>495511800</v>
      </c>
      <c r="P24" s="24">
        <f>+L24-N24</f>
        <v>904488200</v>
      </c>
      <c r="Q24" s="21"/>
      <c r="R24" s="32"/>
      <c r="U24" s="20"/>
    </row>
    <row r="25" spans="1:21" s="17" customFormat="1" ht="12" customHeight="1" outlineLevel="1" x14ac:dyDescent="0.2">
      <c r="A25" s="17" t="s">
        <v>50</v>
      </c>
      <c r="B25" s="17" t="s">
        <v>48</v>
      </c>
      <c r="C25" s="8" t="s">
        <v>49</v>
      </c>
      <c r="D25" s="8" t="s">
        <v>55</v>
      </c>
      <c r="E25" s="23">
        <v>1200000000</v>
      </c>
      <c r="F25" s="23"/>
      <c r="G25" s="23">
        <v>1200000000</v>
      </c>
      <c r="H25" s="24"/>
      <c r="I25" s="24"/>
      <c r="J25" s="23">
        <f>+L25-G25</f>
        <v>0</v>
      </c>
      <c r="K25" s="25"/>
      <c r="L25" s="23">
        <v>1200000000</v>
      </c>
      <c r="M25" s="21"/>
      <c r="N25" s="24">
        <v>414273600</v>
      </c>
      <c r="P25" s="24">
        <f>+L25-N25</f>
        <v>785726400</v>
      </c>
      <c r="Q25" s="21"/>
      <c r="R25" s="32"/>
      <c r="U25" s="20"/>
    </row>
    <row r="26" spans="1:21" s="17" customFormat="1" ht="12" customHeight="1" outlineLevel="1" x14ac:dyDescent="0.2">
      <c r="A26" s="17" t="s">
        <v>50</v>
      </c>
      <c r="B26" s="17" t="s">
        <v>48</v>
      </c>
      <c r="C26" s="8" t="s">
        <v>49</v>
      </c>
      <c r="D26" s="8" t="s">
        <v>55</v>
      </c>
      <c r="E26" s="23">
        <v>665394050.15999997</v>
      </c>
      <c r="F26" s="23"/>
      <c r="G26" s="23">
        <v>637014515</v>
      </c>
      <c r="H26" s="24"/>
      <c r="I26" s="24"/>
      <c r="J26" s="23">
        <f>+L26-G26</f>
        <v>0</v>
      </c>
      <c r="K26" s="25"/>
      <c r="L26" s="23">
        <v>637014515</v>
      </c>
      <c r="M26" s="21"/>
      <c r="N26" s="24">
        <v>0</v>
      </c>
      <c r="P26" s="24">
        <f>+L26-N26</f>
        <v>637014515</v>
      </c>
      <c r="Q26" s="21"/>
      <c r="R26" s="33"/>
      <c r="U26" s="20"/>
    </row>
    <row r="27" spans="1:21" s="17" customFormat="1" ht="12" customHeight="1" outlineLevel="1" x14ac:dyDescent="0.2">
      <c r="A27" s="17" t="s">
        <v>50</v>
      </c>
      <c r="B27" s="17" t="s">
        <v>48</v>
      </c>
      <c r="C27" s="8" t="s">
        <v>49</v>
      </c>
      <c r="D27" s="8" t="s">
        <v>55</v>
      </c>
      <c r="E27" s="23">
        <v>1020000000</v>
      </c>
      <c r="F27" s="23"/>
      <c r="G27" s="29">
        <v>1020000000</v>
      </c>
      <c r="H27" s="24"/>
      <c r="I27" s="24"/>
      <c r="J27" s="29">
        <f>+L27-G27</f>
        <v>0</v>
      </c>
      <c r="K27" s="25"/>
      <c r="L27" s="29">
        <v>1020000000</v>
      </c>
      <c r="M27" s="21"/>
      <c r="N27" s="30">
        <v>334622220</v>
      </c>
      <c r="P27" s="30">
        <f>+L27-N27</f>
        <v>685377780</v>
      </c>
      <c r="Q27" s="21"/>
      <c r="R27" s="32"/>
      <c r="U27" s="20"/>
    </row>
    <row r="28" spans="1:21" x14ac:dyDescent="0.2">
      <c r="C28" s="8"/>
      <c r="E28" s="60">
        <f>SUM(E24:E27)</f>
        <v>4285394050.1599998</v>
      </c>
      <c r="G28" s="60">
        <f>SUM(G24:G27)</f>
        <v>4257014515</v>
      </c>
      <c r="J28" s="60">
        <f>SUM(J24:J27)</f>
        <v>0</v>
      </c>
      <c r="L28" s="60">
        <f>SUM(L24:L27)</f>
        <v>4257014515</v>
      </c>
      <c r="N28" s="62">
        <f>SUM(N24:N27)</f>
        <v>1244407620</v>
      </c>
      <c r="P28" s="23">
        <f>SUM(P24:P27)</f>
        <v>3012606895</v>
      </c>
      <c r="Q28" s="92"/>
      <c r="R28" s="11"/>
      <c r="S28" s="11"/>
      <c r="T28" s="8"/>
      <c r="U28" s="20"/>
    </row>
    <row r="29" spans="1:21" ht="20.25" customHeight="1" x14ac:dyDescent="0.2">
      <c r="B29" s="71" t="s">
        <v>10</v>
      </c>
      <c r="C29" s="76"/>
      <c r="D29" s="75"/>
      <c r="E29" s="75"/>
      <c r="G29" s="75"/>
      <c r="J29" s="77"/>
      <c r="L29" s="75"/>
      <c r="R29" s="31"/>
    </row>
    <row r="30" spans="1:21" s="17" customFormat="1" outlineLevel="1" x14ac:dyDescent="0.2">
      <c r="C30" s="8" t="s">
        <v>33</v>
      </c>
      <c r="D30" s="8"/>
      <c r="E30" s="23">
        <v>500000000</v>
      </c>
      <c r="F30" s="23"/>
      <c r="G30" s="23">
        <v>0</v>
      </c>
      <c r="H30" s="24"/>
      <c r="I30" s="24"/>
      <c r="J30" s="23">
        <f>L30-E30</f>
        <v>-500000000</v>
      </c>
      <c r="K30" s="25"/>
      <c r="L30" s="23">
        <v>0</v>
      </c>
      <c r="M30" s="21"/>
      <c r="N30" s="93"/>
      <c r="O30" s="95"/>
      <c r="P30" s="93"/>
      <c r="Q30" s="21"/>
      <c r="R30" s="32"/>
      <c r="U30" s="20"/>
    </row>
    <row r="31" spans="1:21" s="8" customFormat="1" outlineLevel="1" x14ac:dyDescent="0.2">
      <c r="C31" s="8" t="s">
        <v>31</v>
      </c>
      <c r="E31" s="24">
        <v>2913934381</v>
      </c>
      <c r="F31" s="23"/>
      <c r="G31" s="24"/>
      <c r="H31" s="24"/>
      <c r="I31" s="24"/>
      <c r="J31" s="23">
        <v>2913934381</v>
      </c>
      <c r="K31" s="25"/>
      <c r="L31" s="24">
        <v>2913934381</v>
      </c>
      <c r="M31" s="24"/>
      <c r="N31" s="93"/>
      <c r="O31" s="93"/>
      <c r="P31" s="94"/>
    </row>
    <row r="32" spans="1:21" s="8" customFormat="1" outlineLevel="1" x14ac:dyDescent="0.2">
      <c r="E32" s="24"/>
      <c r="F32" s="23"/>
      <c r="G32" s="24"/>
      <c r="H32" s="24"/>
      <c r="I32" s="24"/>
      <c r="J32" s="24"/>
      <c r="K32" s="25"/>
      <c r="L32" s="24"/>
      <c r="M32" s="24"/>
      <c r="N32" s="93"/>
      <c r="O32" s="93"/>
      <c r="P32" s="94"/>
    </row>
    <row r="33" spans="1:23" s="8" customFormat="1" ht="14.25" customHeight="1" x14ac:dyDescent="0.2">
      <c r="E33" s="59">
        <f>SUM(E30:E31)</f>
        <v>3413934381</v>
      </c>
      <c r="F33" s="23"/>
      <c r="G33" s="59">
        <f>SUM(G30:G31)</f>
        <v>0</v>
      </c>
      <c r="H33" s="24"/>
      <c r="I33" s="24"/>
      <c r="J33" s="59">
        <f>SUM(J30:J31)</f>
        <v>2413934381</v>
      </c>
      <c r="K33" s="25"/>
      <c r="L33" s="59">
        <f>SUM(L30:L31)</f>
        <v>2913934381</v>
      </c>
      <c r="M33" s="24"/>
      <c r="N33" s="93"/>
      <c r="O33" s="93"/>
      <c r="P33" s="94"/>
    </row>
    <row r="34" spans="1:23" s="8" customFormat="1" ht="15" customHeight="1" x14ac:dyDescent="0.25">
      <c r="B34" s="78" t="s">
        <v>12</v>
      </c>
      <c r="C34" s="76"/>
      <c r="D34" s="76"/>
      <c r="E34" s="79"/>
      <c r="F34" s="24"/>
      <c r="G34" s="80"/>
      <c r="H34" s="24"/>
      <c r="I34" s="24"/>
      <c r="J34" s="81"/>
      <c r="K34" s="24"/>
      <c r="L34" s="77"/>
      <c r="M34" s="36"/>
      <c r="N34" s="94"/>
      <c r="O34" s="94"/>
      <c r="P34" s="94"/>
      <c r="R34" s="23"/>
      <c r="T34" s="28"/>
      <c r="U34" s="20"/>
      <c r="W34" s="37"/>
    </row>
    <row r="35" spans="1:23" s="8" customFormat="1" ht="5.25" customHeight="1" x14ac:dyDescent="0.2">
      <c r="B35" s="76"/>
      <c r="C35" s="76"/>
      <c r="D35" s="76"/>
      <c r="E35" s="82"/>
      <c r="F35" s="38"/>
      <c r="G35" s="83"/>
      <c r="H35" s="24"/>
      <c r="I35" s="24"/>
      <c r="J35" s="84"/>
      <c r="K35" s="24"/>
      <c r="L35" s="84"/>
      <c r="M35" s="41"/>
      <c r="W35" s="37"/>
    </row>
    <row r="36" spans="1:23" s="8" customFormat="1" x14ac:dyDescent="0.2">
      <c r="B36" s="8" t="s">
        <v>13</v>
      </c>
      <c r="C36" s="10"/>
      <c r="E36" s="24"/>
      <c r="F36" s="24"/>
      <c r="G36" s="34"/>
      <c r="H36" s="24"/>
      <c r="I36" s="24"/>
      <c r="J36" s="35"/>
      <c r="K36" s="24"/>
      <c r="L36" s="24"/>
      <c r="M36" s="36"/>
      <c r="R36" s="23"/>
      <c r="T36" s="1"/>
      <c r="U36" s="20"/>
      <c r="W36" s="37"/>
    </row>
    <row r="37" spans="1:23" s="8" customFormat="1" ht="6" customHeight="1" x14ac:dyDescent="0.2">
      <c r="B37" s="10"/>
      <c r="C37" s="10"/>
      <c r="E37" s="24"/>
      <c r="F37" s="24"/>
      <c r="G37" s="34"/>
      <c r="H37" s="24"/>
      <c r="I37" s="24"/>
      <c r="J37" s="35"/>
      <c r="K37" s="24"/>
      <c r="L37" s="24"/>
      <c r="M37" s="36"/>
      <c r="S37" s="3"/>
      <c r="W37" s="37"/>
    </row>
    <row r="38" spans="1:23" s="8" customFormat="1" x14ac:dyDescent="0.2">
      <c r="B38" s="10"/>
      <c r="C38" s="8" t="s">
        <v>14</v>
      </c>
      <c r="E38" s="24"/>
      <c r="F38" s="24"/>
      <c r="G38" s="34"/>
      <c r="H38" s="34"/>
      <c r="I38" s="34"/>
      <c r="J38" s="34"/>
      <c r="K38" s="34"/>
      <c r="L38" s="35"/>
      <c r="M38" s="36"/>
      <c r="R38" s="23"/>
      <c r="S38" s="11"/>
      <c r="U38" s="20"/>
      <c r="W38" s="37"/>
    </row>
    <row r="39" spans="1:23" s="8" customFormat="1" outlineLevel="1" x14ac:dyDescent="0.2">
      <c r="A39" s="43" t="s">
        <v>15</v>
      </c>
      <c r="B39" s="10"/>
      <c r="C39" s="8" t="s">
        <v>7</v>
      </c>
      <c r="D39" s="8" t="s">
        <v>43</v>
      </c>
      <c r="E39" s="24"/>
      <c r="F39" s="24"/>
      <c r="G39" s="42">
        <v>320104615.44000077</v>
      </c>
      <c r="H39" s="23"/>
      <c r="I39" s="23"/>
      <c r="J39" s="23">
        <f>+L39-G39</f>
        <v>-16005230.759999871</v>
      </c>
      <c r="K39" s="34"/>
      <c r="L39" s="42">
        <v>304099384.6800009</v>
      </c>
      <c r="M39" s="36"/>
      <c r="N39" s="24"/>
      <c r="O39" s="24"/>
      <c r="P39" s="24"/>
      <c r="Q39" s="24"/>
      <c r="R39" s="24"/>
      <c r="S39" s="24"/>
      <c r="T39" s="15"/>
    </row>
    <row r="40" spans="1:23" s="8" customFormat="1" outlineLevel="1" x14ac:dyDescent="0.2">
      <c r="A40" s="43" t="s">
        <v>16</v>
      </c>
      <c r="B40" s="10"/>
      <c r="C40" s="8" t="s">
        <v>7</v>
      </c>
      <c r="D40" s="8" t="s">
        <v>33</v>
      </c>
      <c r="E40" s="24"/>
      <c r="F40" s="24"/>
      <c r="G40" s="42">
        <v>317437076.98000079</v>
      </c>
      <c r="H40" s="23"/>
      <c r="I40" s="23"/>
      <c r="J40" s="23">
        <f>+L40-G40</f>
        <v>-16005230.759999871</v>
      </c>
      <c r="K40" s="34"/>
      <c r="L40" s="42">
        <v>301431846.22000092</v>
      </c>
      <c r="M40" s="36"/>
      <c r="N40" s="24"/>
      <c r="O40" s="24"/>
      <c r="P40" s="24"/>
      <c r="Q40" s="24"/>
      <c r="R40" s="24"/>
      <c r="S40" s="96"/>
      <c r="T40" s="15"/>
    </row>
    <row r="41" spans="1:23" s="8" customFormat="1" ht="6" customHeight="1" outlineLevel="1" x14ac:dyDescent="0.2">
      <c r="B41" s="10"/>
      <c r="C41" s="46"/>
      <c r="E41" s="24"/>
      <c r="F41" s="24"/>
      <c r="G41" s="29"/>
      <c r="H41" s="24"/>
      <c r="I41" s="24"/>
      <c r="J41" s="44"/>
      <c r="K41" s="24"/>
      <c r="L41" s="30"/>
      <c r="M41" s="36"/>
      <c r="N41" s="24"/>
      <c r="O41" s="24"/>
      <c r="P41" s="24"/>
      <c r="Q41" s="24"/>
      <c r="R41" s="24"/>
      <c r="S41" s="96"/>
      <c r="T41" s="15"/>
    </row>
    <row r="42" spans="1:23" s="8" customFormat="1" x14ac:dyDescent="0.2">
      <c r="B42" s="10"/>
      <c r="C42" s="46"/>
      <c r="D42" s="47"/>
      <c r="E42" s="24"/>
      <c r="F42" s="24"/>
      <c r="G42" s="60">
        <f>SUM(G39:G40)</f>
        <v>637541692.42000151</v>
      </c>
      <c r="H42" s="24"/>
      <c r="I42" s="24"/>
      <c r="J42" s="60">
        <f>SUM(J39:J40)</f>
        <v>-32010461.519999743</v>
      </c>
      <c r="K42" s="24"/>
      <c r="L42" s="60">
        <f>SUM(L39:L40)</f>
        <v>605531230.90000176</v>
      </c>
      <c r="M42" s="36"/>
      <c r="N42" s="24"/>
      <c r="O42" s="24"/>
      <c r="P42" s="24"/>
      <c r="Q42" s="24"/>
      <c r="R42" s="24"/>
      <c r="S42" s="96"/>
      <c r="T42" s="15"/>
    </row>
    <row r="43" spans="1:23" s="8" customFormat="1" x14ac:dyDescent="0.2">
      <c r="B43" s="10"/>
      <c r="C43" s="46"/>
      <c r="D43" s="47"/>
      <c r="E43" s="24"/>
      <c r="F43" s="24"/>
      <c r="G43" s="23"/>
      <c r="H43" s="24"/>
      <c r="I43" s="24"/>
      <c r="J43" s="23"/>
      <c r="K43" s="24"/>
      <c r="L43" s="23"/>
      <c r="M43" s="36"/>
      <c r="N43" s="24"/>
      <c r="O43" s="24"/>
      <c r="P43" s="24"/>
      <c r="Q43" s="24"/>
      <c r="R43" s="24"/>
      <c r="S43" s="96"/>
      <c r="T43" s="15"/>
    </row>
    <row r="44" spans="1:23" s="8" customFormat="1" x14ac:dyDescent="0.2">
      <c r="B44" s="10"/>
      <c r="C44" s="46"/>
      <c r="D44" s="47"/>
      <c r="E44" s="24"/>
      <c r="F44" s="24"/>
      <c r="G44" s="23"/>
      <c r="H44" s="24"/>
      <c r="I44" s="24"/>
      <c r="J44" s="23"/>
      <c r="K44" s="24"/>
      <c r="L44" s="23"/>
      <c r="M44" s="36"/>
      <c r="N44" s="45"/>
      <c r="R44" s="24"/>
      <c r="S44" s="11"/>
    </row>
    <row r="45" spans="1:23" s="64" customFormat="1" ht="15" customHeight="1" x14ac:dyDescent="0.2">
      <c r="A45" s="127" t="s">
        <v>48</v>
      </c>
      <c r="B45" s="128"/>
      <c r="C45" s="63" t="s">
        <v>51</v>
      </c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R45" s="65"/>
    </row>
    <row r="46" spans="1:23" s="64" customFormat="1" ht="15" customHeight="1" x14ac:dyDescent="0.2">
      <c r="A46" s="129" t="s">
        <v>50</v>
      </c>
      <c r="B46" s="130"/>
      <c r="C46" s="64" t="s">
        <v>54</v>
      </c>
      <c r="E46" s="66"/>
      <c r="F46" s="90" t="s">
        <v>137</v>
      </c>
      <c r="N46" s="66"/>
      <c r="P46" s="67"/>
      <c r="R46" s="67"/>
    </row>
    <row r="47" spans="1:23" s="64" customFormat="1" ht="15" customHeight="1" x14ac:dyDescent="0.2">
      <c r="A47" s="129" t="s">
        <v>52</v>
      </c>
      <c r="B47" s="129"/>
      <c r="C47" s="64" t="s">
        <v>53</v>
      </c>
      <c r="E47" s="68"/>
      <c r="F47" s="68"/>
      <c r="N47" s="69"/>
    </row>
    <row r="48" spans="1:23" ht="15" x14ac:dyDescent="0.25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R48" s="1"/>
      <c r="S48" s="1"/>
    </row>
    <row r="49" spans="10:14" x14ac:dyDescent="0.2">
      <c r="J49" s="53"/>
      <c r="K49" s="53"/>
      <c r="L49" s="53"/>
      <c r="M49" s="53"/>
      <c r="N49" s="53"/>
    </row>
    <row r="50" spans="10:14" x14ac:dyDescent="0.2">
      <c r="J50" s="53"/>
      <c r="K50" s="53"/>
      <c r="L50" s="53"/>
      <c r="M50" s="53"/>
      <c r="N50" s="53"/>
    </row>
    <row r="51" spans="10:14" x14ac:dyDescent="0.2">
      <c r="J51" s="53"/>
      <c r="K51" s="53"/>
      <c r="L51" s="53"/>
      <c r="M51" s="53"/>
      <c r="N51" s="53"/>
    </row>
    <row r="52" spans="10:14" x14ac:dyDescent="0.2">
      <c r="J52" s="53"/>
      <c r="K52" s="53"/>
      <c r="L52" s="53"/>
      <c r="M52" s="53"/>
      <c r="N52" s="53"/>
    </row>
    <row r="53" spans="10:14" x14ac:dyDescent="0.2">
      <c r="N53" s="54"/>
    </row>
  </sheetData>
  <mergeCells count="14">
    <mergeCell ref="A47:B47"/>
    <mergeCell ref="A1:Q1"/>
    <mergeCell ref="A2:Q2"/>
    <mergeCell ref="A3:Q3"/>
    <mergeCell ref="A4:Q4"/>
    <mergeCell ref="E8:E9"/>
    <mergeCell ref="G8:G9"/>
    <mergeCell ref="J8:J9"/>
    <mergeCell ref="L8:L9"/>
    <mergeCell ref="R12:S14"/>
    <mergeCell ref="N21:N22"/>
    <mergeCell ref="P21:P22"/>
    <mergeCell ref="A45:B45"/>
    <mergeCell ref="A46:B46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landscape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>
    <tabColor theme="1" tint="0.499984740745262"/>
    <pageSetUpPr fitToPage="1"/>
  </sheetPr>
  <dimension ref="A1:W53"/>
  <sheetViews>
    <sheetView showGridLines="0" topLeftCell="A4" zoomScale="80" zoomScaleNormal="80" workbookViewId="0">
      <selection activeCell="J30" sqref="J30:J31"/>
    </sheetView>
  </sheetViews>
  <sheetFormatPr baseColWidth="10" defaultColWidth="11.42578125" defaultRowHeight="12.75" outlineLevelRow="1" x14ac:dyDescent="0.2"/>
  <cols>
    <col min="1" max="1" width="3.28515625" style="1" customWidth="1"/>
    <col min="2" max="2" width="2.7109375" style="1" customWidth="1"/>
    <col min="3" max="3" width="15.7109375" style="1" customWidth="1"/>
    <col min="4" max="4" width="13.85546875" style="1" bestFit="1" customWidth="1"/>
    <col min="5" max="5" width="18.5703125" style="1" customWidth="1"/>
    <col min="6" max="6" width="1.28515625" style="1" customWidth="1"/>
    <col min="7" max="7" width="17.7109375" style="1" customWidth="1"/>
    <col min="8" max="9" width="2.42578125" style="1" customWidth="1"/>
    <col min="10" max="10" width="18.85546875" style="1" customWidth="1"/>
    <col min="11" max="11" width="2.42578125" style="1" customWidth="1"/>
    <col min="12" max="12" width="19.140625" style="1" customWidth="1"/>
    <col min="13" max="13" width="1.7109375" style="1" customWidth="1"/>
    <col min="14" max="14" width="19" style="1" customWidth="1"/>
    <col min="15" max="15" width="4.42578125" style="1" customWidth="1"/>
    <col min="16" max="17" width="18.7109375" style="1" customWidth="1"/>
    <col min="18" max="18" width="17.5703125" style="3" bestFit="1" customWidth="1"/>
    <col min="19" max="19" width="16.5703125" style="3" bestFit="1" customWidth="1"/>
    <col min="20" max="20" width="16" style="1" bestFit="1" customWidth="1"/>
    <col min="21" max="21" width="18.7109375" style="1" customWidth="1"/>
    <col min="22" max="16384" width="11.42578125" style="1"/>
  </cols>
  <sheetData>
    <row r="1" spans="1:21" ht="26.25" x14ac:dyDescent="0.4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</row>
    <row r="2" spans="1:21" ht="21" x14ac:dyDescent="0.35">
      <c r="A2" s="121" t="s">
        <v>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</row>
    <row r="3" spans="1:21" ht="15.75" x14ac:dyDescent="0.25">
      <c r="A3" s="122" t="s">
        <v>123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</row>
    <row r="4" spans="1:21" ht="15.75" customHeight="1" x14ac:dyDescent="0.2">
      <c r="A4" s="123" t="s">
        <v>2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7"/>
      <c r="S4" s="7"/>
    </row>
    <row r="5" spans="1:21" s="8" customFormat="1" ht="6" customHeight="1" thickBot="1" x14ac:dyDescent="0.25">
      <c r="C5" s="9"/>
      <c r="I5" s="10"/>
      <c r="J5" s="10"/>
      <c r="K5" s="10"/>
      <c r="L5" s="10"/>
      <c r="M5" s="10"/>
      <c r="N5" s="10"/>
      <c r="R5" s="11"/>
      <c r="S5" s="11"/>
    </row>
    <row r="6" spans="1:21" s="8" customFormat="1" ht="18" customHeight="1" thickBot="1" x14ac:dyDescent="0.25">
      <c r="B6" s="55"/>
      <c r="C6" s="55"/>
      <c r="D6" s="55"/>
      <c r="E6" s="55"/>
      <c r="F6" s="55"/>
      <c r="G6" s="56"/>
      <c r="H6" s="56"/>
      <c r="I6" s="57"/>
      <c r="J6" s="56" t="s">
        <v>3</v>
      </c>
      <c r="K6" s="56"/>
      <c r="L6" s="56"/>
      <c r="M6" s="56"/>
      <c r="N6" s="55"/>
      <c r="O6" s="55"/>
      <c r="P6" s="55"/>
      <c r="Q6" s="55"/>
      <c r="S6" s="11"/>
    </row>
    <row r="7" spans="1:21" s="8" customFormat="1" ht="10.5" customHeight="1" x14ac:dyDescent="0.2">
      <c r="C7" s="10"/>
      <c r="D7" s="10"/>
      <c r="E7" s="12"/>
      <c r="F7" s="12"/>
      <c r="G7" s="12"/>
      <c r="H7" s="12"/>
      <c r="I7" s="12"/>
      <c r="J7" s="12"/>
      <c r="K7" s="12"/>
      <c r="L7" s="12"/>
      <c r="M7" s="12"/>
      <c r="Q7" s="12"/>
      <c r="R7" s="11"/>
      <c r="S7" s="11"/>
    </row>
    <row r="8" spans="1:21" s="8" customFormat="1" x14ac:dyDescent="0.2">
      <c r="E8" s="125" t="s">
        <v>4</v>
      </c>
      <c r="F8" s="13"/>
      <c r="G8" s="116" t="s">
        <v>99</v>
      </c>
      <c r="H8" s="14"/>
      <c r="I8" s="15"/>
      <c r="J8" s="125" t="s">
        <v>5</v>
      </c>
      <c r="L8" s="116" t="s">
        <v>138</v>
      </c>
      <c r="Q8" s="16"/>
      <c r="R8" s="11"/>
      <c r="S8" s="11"/>
    </row>
    <row r="9" spans="1:21" s="17" customFormat="1" x14ac:dyDescent="0.2">
      <c r="C9" s="13"/>
      <c r="E9" s="126"/>
      <c r="F9" s="13"/>
      <c r="G9" s="117"/>
      <c r="H9" s="18"/>
      <c r="J9" s="126"/>
      <c r="L9" s="117"/>
      <c r="M9" s="16"/>
      <c r="Q9" s="16"/>
      <c r="R9" s="11"/>
      <c r="S9" s="19"/>
      <c r="U9" s="20"/>
    </row>
    <row r="10" spans="1:21" s="17" customFormat="1" ht="20.25" customHeight="1" x14ac:dyDescent="0.25">
      <c r="B10" s="71" t="s">
        <v>6</v>
      </c>
      <c r="C10" s="72"/>
      <c r="D10" s="73"/>
      <c r="E10" s="72"/>
      <c r="F10" s="13"/>
      <c r="G10" s="74"/>
      <c r="J10" s="72"/>
      <c r="L10" s="74"/>
      <c r="M10" s="21"/>
      <c r="N10" s="21"/>
      <c r="P10" s="21"/>
      <c r="Q10" s="16"/>
      <c r="U10" s="20"/>
    </row>
    <row r="11" spans="1:21" s="17" customFormat="1" ht="12" customHeight="1" outlineLevel="1" x14ac:dyDescent="0.2">
      <c r="C11" s="8" t="s">
        <v>7</v>
      </c>
      <c r="D11" s="8" t="s">
        <v>38</v>
      </c>
      <c r="E11" s="23">
        <v>1160000000</v>
      </c>
      <c r="F11" s="23"/>
      <c r="G11" s="24">
        <v>982657160.01999986</v>
      </c>
      <c r="H11" s="24"/>
      <c r="I11" s="24"/>
      <c r="J11" s="23">
        <f>+L11-G11</f>
        <v>-6028325.4500001669</v>
      </c>
      <c r="K11" s="25"/>
      <c r="L11" s="24">
        <v>976628834.56999969</v>
      </c>
      <c r="M11" s="21"/>
      <c r="N11" s="26"/>
      <c r="P11" s="24"/>
      <c r="Q11" s="21"/>
      <c r="R11" s="27"/>
      <c r="U11" s="20"/>
    </row>
    <row r="12" spans="1:21" s="8" customFormat="1" ht="12.75" customHeight="1" outlineLevel="1" x14ac:dyDescent="0.2">
      <c r="C12" s="8" t="s">
        <v>7</v>
      </c>
      <c r="D12" s="8" t="s">
        <v>38</v>
      </c>
      <c r="E12" s="23">
        <v>5000000000</v>
      </c>
      <c r="F12" s="23"/>
      <c r="G12" s="24">
        <v>4656953230.5700006</v>
      </c>
      <c r="H12" s="24"/>
      <c r="I12" s="24"/>
      <c r="J12" s="23">
        <f t="shared" ref="J12:J17" si="0">+L12-G12</f>
        <v>-28569099.010000229</v>
      </c>
      <c r="K12" s="25"/>
      <c r="L12" s="24">
        <v>4628384131.5600004</v>
      </c>
      <c r="M12" s="24"/>
      <c r="N12" s="58"/>
      <c r="O12" s="1"/>
      <c r="Q12" s="24"/>
      <c r="R12" s="133"/>
      <c r="S12" s="133"/>
    </row>
    <row r="13" spans="1:21" s="8" customFormat="1" outlineLevel="1" x14ac:dyDescent="0.2">
      <c r="C13" s="8" t="s">
        <v>7</v>
      </c>
      <c r="D13" s="8" t="s">
        <v>39</v>
      </c>
      <c r="E13" s="23">
        <v>1781065000</v>
      </c>
      <c r="F13" s="23"/>
      <c r="G13" s="24">
        <v>1685255678.9800003</v>
      </c>
      <c r="H13" s="24"/>
      <c r="I13" s="24"/>
      <c r="J13" s="23">
        <f>+L13-G13</f>
        <v>-10581599.210000277</v>
      </c>
      <c r="K13" s="25"/>
      <c r="L13" s="24">
        <v>1674674079.77</v>
      </c>
      <c r="M13" s="24"/>
      <c r="Q13" s="24"/>
      <c r="R13" s="133"/>
      <c r="S13" s="133"/>
      <c r="T13" s="11"/>
      <c r="U13" s="20"/>
    </row>
    <row r="14" spans="1:21" s="8" customFormat="1" outlineLevel="1" x14ac:dyDescent="0.2">
      <c r="C14" s="8" t="s">
        <v>7</v>
      </c>
      <c r="D14" s="8" t="s">
        <v>39</v>
      </c>
      <c r="E14" s="23">
        <v>2117321428.5699999</v>
      </c>
      <c r="F14" s="23"/>
      <c r="G14" s="24">
        <v>1992006998.4700003</v>
      </c>
      <c r="H14" s="24"/>
      <c r="I14" s="24"/>
      <c r="J14" s="23">
        <f>+L14-G14</f>
        <v>-12507668.690000296</v>
      </c>
      <c r="K14" s="25"/>
      <c r="L14" s="24">
        <v>1979499329.78</v>
      </c>
      <c r="M14" s="24"/>
      <c r="Q14" s="24"/>
      <c r="R14" s="133"/>
      <c r="S14" s="133"/>
      <c r="T14" s="19"/>
      <c r="U14" s="20"/>
    </row>
    <row r="15" spans="1:21" s="8" customFormat="1" outlineLevel="1" x14ac:dyDescent="0.2">
      <c r="C15" s="8" t="s">
        <v>7</v>
      </c>
      <c r="D15" s="8" t="s">
        <v>39</v>
      </c>
      <c r="E15" s="23">
        <v>1380000000</v>
      </c>
      <c r="G15" s="24">
        <v>1355185117.7999997</v>
      </c>
      <c r="J15" s="23">
        <f t="shared" si="0"/>
        <v>-8509109.8900001049</v>
      </c>
      <c r="L15" s="24">
        <v>1346676007.9099996</v>
      </c>
      <c r="M15" s="24"/>
      <c r="N15" s="26"/>
      <c r="Q15" s="24"/>
      <c r="R15" s="19"/>
      <c r="S15" s="19"/>
      <c r="T15" s="19"/>
      <c r="U15" s="20"/>
    </row>
    <row r="16" spans="1:21" s="8" customFormat="1" outlineLevel="1" x14ac:dyDescent="0.2">
      <c r="C16" s="8" t="s">
        <v>7</v>
      </c>
      <c r="D16" s="8" t="s">
        <v>40</v>
      </c>
      <c r="E16" s="23">
        <v>4500000000</v>
      </c>
      <c r="G16" s="24">
        <v>4419081905.9400005</v>
      </c>
      <c r="J16" s="23">
        <f t="shared" si="0"/>
        <v>-27747097.510000229</v>
      </c>
      <c r="L16" s="24">
        <v>4391334808.4300003</v>
      </c>
      <c r="M16" s="24"/>
      <c r="P16" s="24"/>
      <c r="R16" s="19"/>
      <c r="S16" s="19"/>
      <c r="T16" s="17"/>
      <c r="U16" s="20"/>
    </row>
    <row r="17" spans="1:21" outlineLevel="1" x14ac:dyDescent="0.2">
      <c r="C17" s="8" t="s">
        <v>7</v>
      </c>
      <c r="D17" s="1" t="s">
        <v>41</v>
      </c>
      <c r="E17" s="23">
        <v>1400000000</v>
      </c>
      <c r="G17" s="24">
        <v>1358770926.9099998</v>
      </c>
      <c r="J17" s="23">
        <f t="shared" si="0"/>
        <v>-14137593.359999895</v>
      </c>
      <c r="L17" s="24">
        <v>1344633333.55</v>
      </c>
      <c r="N17" s="26"/>
      <c r="P17" s="24"/>
      <c r="R17" s="11"/>
      <c r="S17" s="11"/>
      <c r="T17" s="28"/>
      <c r="U17" s="20"/>
    </row>
    <row r="18" spans="1:21" outlineLevel="1" x14ac:dyDescent="0.2">
      <c r="C18" s="8" t="s">
        <v>7</v>
      </c>
      <c r="D18" s="1" t="s">
        <v>42</v>
      </c>
      <c r="E18" s="23">
        <v>1995143736.0699999</v>
      </c>
      <c r="G18" s="24">
        <v>1977933813.9899998</v>
      </c>
      <c r="J18" s="23">
        <f>+L18-G18</f>
        <v>-10535760.519999981</v>
      </c>
      <c r="L18" s="24">
        <v>1967398053.4699998</v>
      </c>
      <c r="N18" s="26"/>
      <c r="P18" s="24"/>
      <c r="R18" s="11"/>
      <c r="S18" s="11"/>
      <c r="T18" s="28"/>
      <c r="U18" s="20"/>
    </row>
    <row r="19" spans="1:21" outlineLevel="1" x14ac:dyDescent="0.2">
      <c r="C19" s="8" t="s">
        <v>7</v>
      </c>
      <c r="D19" s="1" t="s">
        <v>42</v>
      </c>
      <c r="E19" s="23">
        <v>1320276000</v>
      </c>
      <c r="G19" s="24">
        <v>1319466228.72</v>
      </c>
      <c r="J19" s="23">
        <f>+L19-G19</f>
        <v>-5970945.2100002766</v>
      </c>
      <c r="L19" s="24">
        <v>1313495283.5099998</v>
      </c>
      <c r="N19" s="26"/>
      <c r="P19" s="24"/>
      <c r="R19" s="11"/>
      <c r="S19" s="11"/>
      <c r="T19" s="28"/>
      <c r="U19" s="20"/>
    </row>
    <row r="20" spans="1:21" ht="15" customHeight="1" outlineLevel="1" x14ac:dyDescent="0.2">
      <c r="C20" s="8" t="s">
        <v>7</v>
      </c>
      <c r="D20" s="1" t="s">
        <v>43</v>
      </c>
      <c r="E20" s="23">
        <v>1000000000</v>
      </c>
      <c r="G20" s="30">
        <v>991374094.12999976</v>
      </c>
      <c r="J20" s="29">
        <f>+L20-G20</f>
        <v>-5280702.5099998713</v>
      </c>
      <c r="L20" s="30">
        <v>986093391.61999989</v>
      </c>
      <c r="R20" s="26"/>
      <c r="S20" s="26"/>
      <c r="T20" s="28"/>
      <c r="U20" s="20"/>
    </row>
    <row r="21" spans="1:21" ht="18.600000000000001" customHeight="1" x14ac:dyDescent="0.2">
      <c r="C21" s="8"/>
      <c r="E21" s="60">
        <f>SUM(E11:E20)</f>
        <v>21653806164.639999</v>
      </c>
      <c r="G21" s="60">
        <f>SUM(G11:G20)</f>
        <v>20738685155.530003</v>
      </c>
      <c r="J21" s="60">
        <f>SUM(J11:J20)</f>
        <v>-129867901.36000133</v>
      </c>
      <c r="L21" s="60">
        <f>SUM(L11:L20)</f>
        <v>20608817254.169998</v>
      </c>
      <c r="N21" s="116" t="s">
        <v>128</v>
      </c>
      <c r="P21" s="116" t="s">
        <v>129</v>
      </c>
      <c r="R21" s="11"/>
      <c r="S21" s="11"/>
      <c r="T21" s="8"/>
      <c r="U21" s="20"/>
    </row>
    <row r="22" spans="1:21" ht="20.25" customHeight="1" x14ac:dyDescent="0.2">
      <c r="B22" s="71" t="s">
        <v>8</v>
      </c>
      <c r="C22" s="76"/>
      <c r="D22" s="75"/>
      <c r="E22" s="77"/>
      <c r="G22" s="77"/>
      <c r="J22" s="77"/>
      <c r="L22" s="77"/>
      <c r="N22" s="117"/>
      <c r="P22" s="117"/>
      <c r="R22" s="11"/>
      <c r="S22" s="11"/>
      <c r="T22" s="8"/>
      <c r="U22" s="20"/>
    </row>
    <row r="23" spans="1:21" ht="6" customHeight="1" x14ac:dyDescent="0.2">
      <c r="C23" s="8"/>
      <c r="E23" s="23"/>
      <c r="G23" s="23"/>
      <c r="J23" s="23"/>
      <c r="L23" s="23"/>
      <c r="R23" s="11"/>
      <c r="S23" s="11"/>
      <c r="T23" s="8"/>
      <c r="U23" s="20"/>
    </row>
    <row r="24" spans="1:21" s="17" customFormat="1" ht="12" customHeight="1" outlineLevel="1" x14ac:dyDescent="0.2">
      <c r="A24" s="17" t="s">
        <v>50</v>
      </c>
      <c r="B24" s="17" t="s">
        <v>48</v>
      </c>
      <c r="C24" s="8" t="s">
        <v>49</v>
      </c>
      <c r="D24" s="8" t="s">
        <v>55</v>
      </c>
      <c r="E24" s="23">
        <v>1400000000</v>
      </c>
      <c r="F24" s="23"/>
      <c r="G24" s="23">
        <v>1400000000</v>
      </c>
      <c r="H24" s="24"/>
      <c r="I24" s="24"/>
      <c r="J24" s="23">
        <f>+L24-G24</f>
        <v>0</v>
      </c>
      <c r="K24" s="25"/>
      <c r="L24" s="23">
        <v>1400000000</v>
      </c>
      <c r="M24" s="21"/>
      <c r="N24" s="24">
        <v>509100200</v>
      </c>
      <c r="P24" s="24">
        <f>+L24-N24</f>
        <v>890899800</v>
      </c>
      <c r="Q24" s="21"/>
      <c r="R24" s="32"/>
      <c r="U24" s="20"/>
    </row>
    <row r="25" spans="1:21" s="17" customFormat="1" ht="12" customHeight="1" outlineLevel="1" x14ac:dyDescent="0.2">
      <c r="A25" s="17" t="s">
        <v>50</v>
      </c>
      <c r="B25" s="17" t="s">
        <v>48</v>
      </c>
      <c r="C25" s="8" t="s">
        <v>49</v>
      </c>
      <c r="D25" s="8" t="s">
        <v>55</v>
      </c>
      <c r="E25" s="23">
        <v>1200000000</v>
      </c>
      <c r="F25" s="23"/>
      <c r="G25" s="23">
        <v>1200000000</v>
      </c>
      <c r="H25" s="24"/>
      <c r="I25" s="24"/>
      <c r="J25" s="23">
        <f>+L25-G25</f>
        <v>0</v>
      </c>
      <c r="K25" s="25"/>
      <c r="L25" s="23">
        <v>1200000000</v>
      </c>
      <c r="M25" s="21"/>
      <c r="N25" s="24">
        <v>425868000</v>
      </c>
      <c r="P25" s="24">
        <f>+L25-N25</f>
        <v>774132000</v>
      </c>
      <c r="Q25" s="21"/>
      <c r="R25" s="32"/>
      <c r="U25" s="20"/>
    </row>
    <row r="26" spans="1:21" s="17" customFormat="1" ht="12" customHeight="1" outlineLevel="1" x14ac:dyDescent="0.2">
      <c r="A26" s="17" t="s">
        <v>50</v>
      </c>
      <c r="B26" s="17" t="s">
        <v>48</v>
      </c>
      <c r="C26" s="8" t="s">
        <v>49</v>
      </c>
      <c r="D26" s="8" t="s">
        <v>55</v>
      </c>
      <c r="E26" s="23">
        <v>665394050.15999997</v>
      </c>
      <c r="F26" s="23"/>
      <c r="G26" s="23">
        <v>637014515</v>
      </c>
      <c r="H26" s="24"/>
      <c r="I26" s="24"/>
      <c r="J26" s="23">
        <f>+L26-G26</f>
        <v>0</v>
      </c>
      <c r="K26" s="25"/>
      <c r="L26" s="23">
        <v>637014515</v>
      </c>
      <c r="M26" s="21"/>
      <c r="N26" s="24">
        <v>0</v>
      </c>
      <c r="P26" s="24">
        <f>+L26-N26</f>
        <v>637014515</v>
      </c>
      <c r="Q26" s="21"/>
      <c r="R26" s="33"/>
      <c r="U26" s="20"/>
    </row>
    <row r="27" spans="1:21" s="17" customFormat="1" ht="12" customHeight="1" outlineLevel="1" x14ac:dyDescent="0.2">
      <c r="A27" s="17" t="s">
        <v>50</v>
      </c>
      <c r="B27" s="17" t="s">
        <v>48</v>
      </c>
      <c r="C27" s="8" t="s">
        <v>49</v>
      </c>
      <c r="D27" s="8" t="s">
        <v>55</v>
      </c>
      <c r="E27" s="23">
        <v>1020000000</v>
      </c>
      <c r="F27" s="23"/>
      <c r="G27" s="29">
        <v>1020000000</v>
      </c>
      <c r="H27" s="24"/>
      <c r="I27" s="24"/>
      <c r="J27" s="29">
        <f>+L27-G27</f>
        <v>0</v>
      </c>
      <c r="K27" s="25"/>
      <c r="L27" s="29">
        <v>1020000000</v>
      </c>
      <c r="M27" s="21"/>
      <c r="N27" s="30">
        <v>344305080</v>
      </c>
      <c r="P27" s="30">
        <f>+L27-N27</f>
        <v>675694920</v>
      </c>
      <c r="Q27" s="21"/>
      <c r="R27" s="32"/>
      <c r="U27" s="20"/>
    </row>
    <row r="28" spans="1:21" x14ac:dyDescent="0.2">
      <c r="C28" s="8"/>
      <c r="E28" s="60">
        <f>SUM(E24:E27)</f>
        <v>4285394050.1599998</v>
      </c>
      <c r="G28" s="60">
        <f>SUM(G24:G27)</f>
        <v>4257014515</v>
      </c>
      <c r="J28" s="60">
        <f>SUM(J24:J27)</f>
        <v>0</v>
      </c>
      <c r="L28" s="60">
        <f>SUM(L24:L27)</f>
        <v>4257014515</v>
      </c>
      <c r="N28" s="62">
        <f>SUM(N24:N27)</f>
        <v>1279273280</v>
      </c>
      <c r="P28" s="23">
        <f>SUM(P24:P27)</f>
        <v>2977741235</v>
      </c>
      <c r="Q28" s="92"/>
      <c r="R28" s="11"/>
      <c r="S28" s="11"/>
      <c r="T28" s="8"/>
      <c r="U28" s="20"/>
    </row>
    <row r="29" spans="1:21" ht="20.25" customHeight="1" x14ac:dyDescent="0.2">
      <c r="B29" s="71" t="s">
        <v>10</v>
      </c>
      <c r="C29" s="76"/>
      <c r="D29" s="75"/>
      <c r="E29" s="75"/>
      <c r="G29" s="75"/>
      <c r="J29" s="77"/>
      <c r="L29" s="75"/>
      <c r="R29" s="31"/>
    </row>
    <row r="30" spans="1:21" s="17" customFormat="1" outlineLevel="1" x14ac:dyDescent="0.2">
      <c r="C30" s="8" t="s">
        <v>33</v>
      </c>
      <c r="D30" s="8"/>
      <c r="E30" s="23">
        <v>500000000</v>
      </c>
      <c r="F30" s="23"/>
      <c r="G30" s="23"/>
      <c r="H30" s="24"/>
      <c r="I30" s="24"/>
      <c r="J30" s="23">
        <f>-E30</f>
        <v>-500000000</v>
      </c>
      <c r="K30" s="25"/>
      <c r="L30" s="23">
        <v>0</v>
      </c>
      <c r="M30" s="21"/>
      <c r="N30" s="93"/>
      <c r="O30" s="95"/>
      <c r="P30" s="93"/>
      <c r="Q30" s="21"/>
      <c r="R30" s="32"/>
      <c r="U30" s="20"/>
    </row>
    <row r="31" spans="1:21" s="8" customFormat="1" outlineLevel="1" x14ac:dyDescent="0.2">
      <c r="C31" s="8" t="s">
        <v>31</v>
      </c>
      <c r="E31" s="24">
        <v>2913934381</v>
      </c>
      <c r="F31" s="23"/>
      <c r="G31" s="24"/>
      <c r="H31" s="24"/>
      <c r="I31" s="24"/>
      <c r="J31" s="23">
        <f>L31-E31</f>
        <v>-1065000000</v>
      </c>
      <c r="K31" s="25"/>
      <c r="L31" s="24">
        <v>1848934381</v>
      </c>
      <c r="M31" s="24"/>
      <c r="N31" s="93"/>
      <c r="O31" s="93"/>
      <c r="P31" s="94"/>
    </row>
    <row r="32" spans="1:21" s="8" customFormat="1" outlineLevel="1" x14ac:dyDescent="0.2">
      <c r="E32" s="24"/>
      <c r="F32" s="23"/>
      <c r="G32" s="24"/>
      <c r="H32" s="24"/>
      <c r="I32" s="24"/>
      <c r="J32" s="24"/>
      <c r="K32" s="25"/>
      <c r="L32" s="24"/>
      <c r="M32" s="24"/>
      <c r="N32" s="93"/>
      <c r="O32" s="93"/>
      <c r="P32" s="94"/>
    </row>
    <row r="33" spans="1:23" s="8" customFormat="1" ht="14.25" customHeight="1" x14ac:dyDescent="0.2">
      <c r="E33" s="59">
        <f>SUM(E30:E31)</f>
        <v>3413934381</v>
      </c>
      <c r="F33" s="23"/>
      <c r="G33" s="59">
        <f>SUM(G30:G31)</f>
        <v>0</v>
      </c>
      <c r="H33" s="24"/>
      <c r="I33" s="24"/>
      <c r="J33" s="59">
        <f>SUM(J30:J31)</f>
        <v>-1565000000</v>
      </c>
      <c r="K33" s="25"/>
      <c r="L33" s="59">
        <f>SUM(L30:L31)</f>
        <v>1848934381</v>
      </c>
      <c r="M33" s="24"/>
      <c r="N33" s="93"/>
      <c r="O33" s="93"/>
      <c r="P33" s="94"/>
    </row>
    <row r="34" spans="1:23" s="8" customFormat="1" ht="15" customHeight="1" x14ac:dyDescent="0.25">
      <c r="B34" s="78" t="s">
        <v>12</v>
      </c>
      <c r="C34" s="76"/>
      <c r="D34" s="76"/>
      <c r="E34" s="79"/>
      <c r="F34" s="24"/>
      <c r="G34" s="80"/>
      <c r="H34" s="24"/>
      <c r="I34" s="24"/>
      <c r="J34" s="81"/>
      <c r="K34" s="24"/>
      <c r="L34" s="77"/>
      <c r="M34" s="36"/>
      <c r="N34" s="94"/>
      <c r="O34" s="94"/>
      <c r="P34" s="94"/>
      <c r="R34" s="23"/>
      <c r="T34" s="28"/>
      <c r="U34" s="20"/>
      <c r="W34" s="37"/>
    </row>
    <row r="35" spans="1:23" s="8" customFormat="1" ht="5.25" customHeight="1" x14ac:dyDescent="0.2">
      <c r="B35" s="76"/>
      <c r="C35" s="76"/>
      <c r="D35" s="76"/>
      <c r="E35" s="82"/>
      <c r="F35" s="38"/>
      <c r="G35" s="83"/>
      <c r="H35" s="24"/>
      <c r="I35" s="24"/>
      <c r="J35" s="84"/>
      <c r="K35" s="24"/>
      <c r="L35" s="84"/>
      <c r="M35" s="41"/>
      <c r="W35" s="37"/>
    </row>
    <row r="36" spans="1:23" s="8" customFormat="1" x14ac:dyDescent="0.2">
      <c r="B36" s="8" t="s">
        <v>13</v>
      </c>
      <c r="C36" s="10"/>
      <c r="E36" s="24"/>
      <c r="F36" s="24"/>
      <c r="G36" s="34"/>
      <c r="H36" s="24"/>
      <c r="I36" s="24"/>
      <c r="J36" s="35"/>
      <c r="K36" s="24"/>
      <c r="L36" s="24"/>
      <c r="M36" s="36"/>
      <c r="R36" s="23"/>
      <c r="T36" s="1"/>
      <c r="U36" s="20"/>
      <c r="W36" s="37"/>
    </row>
    <row r="37" spans="1:23" s="8" customFormat="1" ht="6" customHeight="1" x14ac:dyDescent="0.2">
      <c r="B37" s="10"/>
      <c r="C37" s="10"/>
      <c r="E37" s="24"/>
      <c r="F37" s="24"/>
      <c r="G37" s="34"/>
      <c r="H37" s="24"/>
      <c r="I37" s="24"/>
      <c r="J37" s="35"/>
      <c r="K37" s="24"/>
      <c r="L37" s="24"/>
      <c r="M37" s="36"/>
      <c r="S37" s="3"/>
      <c r="W37" s="37"/>
    </row>
    <row r="38" spans="1:23" s="8" customFormat="1" x14ac:dyDescent="0.2">
      <c r="B38" s="10"/>
      <c r="C38" s="8" t="s">
        <v>14</v>
      </c>
      <c r="E38" s="24"/>
      <c r="F38" s="24"/>
      <c r="G38" s="34"/>
      <c r="H38" s="34"/>
      <c r="I38" s="34"/>
      <c r="J38" s="34"/>
      <c r="K38" s="34"/>
      <c r="L38" s="35"/>
      <c r="M38" s="36"/>
      <c r="R38" s="23"/>
      <c r="S38" s="11"/>
      <c r="U38" s="20"/>
      <c r="W38" s="37"/>
    </row>
    <row r="39" spans="1:23" s="8" customFormat="1" outlineLevel="1" x14ac:dyDescent="0.2">
      <c r="A39" s="43" t="s">
        <v>15</v>
      </c>
      <c r="B39" s="10"/>
      <c r="C39" s="8" t="s">
        <v>7</v>
      </c>
      <c r="D39" s="8" t="s">
        <v>43</v>
      </c>
      <c r="E39" s="24"/>
      <c r="F39" s="24"/>
      <c r="G39" s="42">
        <v>320104615.44000077</v>
      </c>
      <c r="H39" s="23"/>
      <c r="I39" s="23"/>
      <c r="J39" s="23">
        <f>+L39-G39</f>
        <v>-18672769.21999985</v>
      </c>
      <c r="K39" s="34"/>
      <c r="L39" s="42">
        <v>301431846.22000092</v>
      </c>
      <c r="M39" s="36"/>
      <c r="N39" s="24"/>
      <c r="O39" s="24"/>
      <c r="P39" s="24"/>
      <c r="Q39" s="24"/>
      <c r="R39" s="24"/>
      <c r="S39" s="24"/>
      <c r="T39" s="15"/>
    </row>
    <row r="40" spans="1:23" s="8" customFormat="1" outlineLevel="1" x14ac:dyDescent="0.2">
      <c r="A40" s="43" t="s">
        <v>16</v>
      </c>
      <c r="B40" s="10"/>
      <c r="C40" s="8" t="s">
        <v>7</v>
      </c>
      <c r="D40" s="8" t="s">
        <v>33</v>
      </c>
      <c r="E40" s="24"/>
      <c r="F40" s="24"/>
      <c r="G40" s="42">
        <v>317437076.98000079</v>
      </c>
      <c r="H40" s="23"/>
      <c r="I40" s="23"/>
      <c r="J40" s="23">
        <f>+L40-G40</f>
        <v>-18672769.21999985</v>
      </c>
      <c r="K40" s="34"/>
      <c r="L40" s="42">
        <v>298764307.76000094</v>
      </c>
      <c r="M40" s="36"/>
      <c r="N40" s="24"/>
      <c r="O40" s="24"/>
      <c r="P40" s="24"/>
      <c r="Q40" s="24"/>
      <c r="R40" s="24"/>
      <c r="S40" s="96"/>
      <c r="T40" s="15"/>
    </row>
    <row r="41" spans="1:23" s="8" customFormat="1" ht="6" customHeight="1" outlineLevel="1" x14ac:dyDescent="0.2">
      <c r="B41" s="10"/>
      <c r="C41" s="46"/>
      <c r="E41" s="24"/>
      <c r="F41" s="24"/>
      <c r="G41" s="29"/>
      <c r="H41" s="24"/>
      <c r="I41" s="24"/>
      <c r="J41" s="44"/>
      <c r="K41" s="24"/>
      <c r="L41" s="30"/>
      <c r="M41" s="36"/>
      <c r="N41" s="24"/>
      <c r="O41" s="24"/>
      <c r="P41" s="24"/>
      <c r="Q41" s="24"/>
      <c r="R41" s="24"/>
      <c r="S41" s="96"/>
      <c r="T41" s="15"/>
    </row>
    <row r="42" spans="1:23" s="8" customFormat="1" x14ac:dyDescent="0.2">
      <c r="B42" s="10"/>
      <c r="C42" s="46"/>
      <c r="D42" s="47"/>
      <c r="E42" s="24"/>
      <c r="F42" s="24"/>
      <c r="G42" s="60">
        <f>SUM(G39:G40)</f>
        <v>637541692.42000151</v>
      </c>
      <c r="H42" s="24"/>
      <c r="I42" s="24"/>
      <c r="J42" s="60">
        <f>SUM(J39:J40)</f>
        <v>-37345538.4399997</v>
      </c>
      <c r="K42" s="24"/>
      <c r="L42" s="60">
        <f>SUM(L39:L40)</f>
        <v>600196153.98000193</v>
      </c>
      <c r="M42" s="36"/>
      <c r="N42" s="24"/>
      <c r="O42" s="24"/>
      <c r="P42" s="24"/>
      <c r="Q42" s="24"/>
      <c r="R42" s="24"/>
      <c r="S42" s="96"/>
      <c r="T42" s="15"/>
    </row>
    <row r="43" spans="1:23" s="8" customFormat="1" x14ac:dyDescent="0.2">
      <c r="B43" s="10"/>
      <c r="C43" s="46"/>
      <c r="D43" s="47"/>
      <c r="E43" s="24"/>
      <c r="F43" s="24"/>
      <c r="G43" s="23"/>
      <c r="H43" s="24"/>
      <c r="I43" s="24"/>
      <c r="J43" s="23"/>
      <c r="K43" s="24"/>
      <c r="L43" s="23"/>
      <c r="M43" s="36"/>
      <c r="N43" s="24"/>
      <c r="O43" s="24"/>
      <c r="P43" s="24"/>
      <c r="Q43" s="24"/>
      <c r="R43" s="24"/>
      <c r="S43" s="96"/>
      <c r="T43" s="15"/>
    </row>
    <row r="44" spans="1:23" s="8" customFormat="1" x14ac:dyDescent="0.2">
      <c r="B44" s="10"/>
      <c r="C44" s="46"/>
      <c r="D44" s="47"/>
      <c r="E44" s="24"/>
      <c r="F44" s="24"/>
      <c r="G44" s="23"/>
      <c r="H44" s="24"/>
      <c r="I44" s="24"/>
      <c r="J44" s="23"/>
      <c r="K44" s="24"/>
      <c r="L44" s="23"/>
      <c r="M44" s="36"/>
      <c r="N44" s="45"/>
      <c r="R44" s="24"/>
      <c r="S44" s="11"/>
    </row>
    <row r="45" spans="1:23" s="64" customFormat="1" ht="15" customHeight="1" x14ac:dyDescent="0.2">
      <c r="A45" s="127" t="s">
        <v>48</v>
      </c>
      <c r="B45" s="128"/>
      <c r="C45" s="63" t="s">
        <v>51</v>
      </c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R45" s="65"/>
    </row>
    <row r="46" spans="1:23" s="64" customFormat="1" ht="15" customHeight="1" x14ac:dyDescent="0.2">
      <c r="A46" s="129" t="s">
        <v>50</v>
      </c>
      <c r="B46" s="130"/>
      <c r="C46" s="64" t="s">
        <v>54</v>
      </c>
      <c r="E46" s="66"/>
      <c r="F46" s="90" t="s">
        <v>136</v>
      </c>
      <c r="N46" s="66"/>
      <c r="P46" s="67"/>
      <c r="R46" s="67"/>
    </row>
    <row r="47" spans="1:23" s="64" customFormat="1" ht="15" customHeight="1" x14ac:dyDescent="0.2">
      <c r="A47" s="129" t="s">
        <v>52</v>
      </c>
      <c r="B47" s="129"/>
      <c r="C47" s="64" t="s">
        <v>53</v>
      </c>
      <c r="E47" s="68"/>
      <c r="F47" s="68"/>
      <c r="N47" s="69"/>
    </row>
    <row r="48" spans="1:23" ht="15" x14ac:dyDescent="0.25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R48" s="1"/>
      <c r="S48" s="1"/>
    </row>
    <row r="49" spans="10:14" x14ac:dyDescent="0.2">
      <c r="J49" s="53"/>
      <c r="K49" s="53"/>
      <c r="L49" s="53"/>
      <c r="M49" s="53"/>
      <c r="N49" s="53"/>
    </row>
    <row r="50" spans="10:14" x14ac:dyDescent="0.2">
      <c r="J50" s="53"/>
      <c r="K50" s="53"/>
      <c r="L50" s="53"/>
      <c r="M50" s="53"/>
      <c r="N50" s="53"/>
    </row>
    <row r="51" spans="10:14" x14ac:dyDescent="0.2">
      <c r="J51" s="53"/>
      <c r="K51" s="53"/>
      <c r="L51" s="53"/>
      <c r="M51" s="53"/>
      <c r="N51" s="53"/>
    </row>
    <row r="52" spans="10:14" x14ac:dyDescent="0.2">
      <c r="J52" s="53"/>
      <c r="K52" s="53"/>
      <c r="L52" s="53"/>
      <c r="M52" s="53"/>
      <c r="N52" s="53"/>
    </row>
    <row r="53" spans="10:14" x14ac:dyDescent="0.2">
      <c r="N53" s="54"/>
    </row>
  </sheetData>
  <mergeCells count="14">
    <mergeCell ref="A47:B47"/>
    <mergeCell ref="A1:Q1"/>
    <mergeCell ref="A2:Q2"/>
    <mergeCell ref="A3:Q3"/>
    <mergeCell ref="A4:Q4"/>
    <mergeCell ref="E8:E9"/>
    <mergeCell ref="G8:G9"/>
    <mergeCell ref="J8:J9"/>
    <mergeCell ref="L8:L9"/>
    <mergeCell ref="R12:S14"/>
    <mergeCell ref="N21:N22"/>
    <mergeCell ref="P21:P22"/>
    <mergeCell ref="A45:B45"/>
    <mergeCell ref="A46:B46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landscape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>
    <tabColor theme="1" tint="0.499984740745262"/>
    <pageSetUpPr fitToPage="1"/>
  </sheetPr>
  <dimension ref="A1:W53"/>
  <sheetViews>
    <sheetView showGridLines="0" topLeftCell="A4" zoomScale="80" zoomScaleNormal="80" workbookViewId="0">
      <selection activeCell="J30" sqref="J30:J31"/>
    </sheetView>
  </sheetViews>
  <sheetFormatPr baseColWidth="10" defaultColWidth="11.42578125" defaultRowHeight="12.75" outlineLevelRow="1" x14ac:dyDescent="0.2"/>
  <cols>
    <col min="1" max="1" width="3.28515625" style="1" customWidth="1"/>
    <col min="2" max="2" width="2.7109375" style="1" customWidth="1"/>
    <col min="3" max="3" width="15.7109375" style="1" customWidth="1"/>
    <col min="4" max="4" width="13.85546875" style="1" bestFit="1" customWidth="1"/>
    <col min="5" max="5" width="18.5703125" style="1" customWidth="1"/>
    <col min="6" max="6" width="1.28515625" style="1" customWidth="1"/>
    <col min="7" max="7" width="17.7109375" style="1" customWidth="1"/>
    <col min="8" max="9" width="2.42578125" style="1" customWidth="1"/>
    <col min="10" max="10" width="18.85546875" style="1" customWidth="1"/>
    <col min="11" max="11" width="2.42578125" style="1" customWidth="1"/>
    <col min="12" max="12" width="19.140625" style="1" customWidth="1"/>
    <col min="13" max="13" width="1.7109375" style="1" customWidth="1"/>
    <col min="14" max="14" width="19" style="1" customWidth="1"/>
    <col min="15" max="15" width="4.42578125" style="1" customWidth="1"/>
    <col min="16" max="17" width="18.7109375" style="1" customWidth="1"/>
    <col min="18" max="18" width="17.5703125" style="3" bestFit="1" customWidth="1"/>
    <col min="19" max="19" width="16.5703125" style="3" bestFit="1" customWidth="1"/>
    <col min="20" max="20" width="16" style="1" bestFit="1" customWidth="1"/>
    <col min="21" max="21" width="18.7109375" style="1" customWidth="1"/>
    <col min="22" max="16384" width="11.42578125" style="1"/>
  </cols>
  <sheetData>
    <row r="1" spans="1:21" ht="26.25" x14ac:dyDescent="0.4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</row>
    <row r="2" spans="1:21" ht="21" x14ac:dyDescent="0.35">
      <c r="A2" s="121" t="s">
        <v>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</row>
    <row r="3" spans="1:21" ht="15.75" x14ac:dyDescent="0.25">
      <c r="A3" s="122" t="s">
        <v>124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</row>
    <row r="4" spans="1:21" ht="15.75" customHeight="1" x14ac:dyDescent="0.2">
      <c r="A4" s="123" t="s">
        <v>2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7"/>
      <c r="S4" s="7"/>
    </row>
    <row r="5" spans="1:21" s="8" customFormat="1" ht="6" customHeight="1" thickBot="1" x14ac:dyDescent="0.25">
      <c r="C5" s="9"/>
      <c r="I5" s="10"/>
      <c r="J5" s="10"/>
      <c r="K5" s="10"/>
      <c r="L5" s="10"/>
      <c r="M5" s="10"/>
      <c r="N5" s="10"/>
      <c r="R5" s="11"/>
      <c r="S5" s="11"/>
    </row>
    <row r="6" spans="1:21" s="8" customFormat="1" ht="18" customHeight="1" thickBot="1" x14ac:dyDescent="0.25">
      <c r="B6" s="55"/>
      <c r="C6" s="55"/>
      <c r="D6" s="55"/>
      <c r="E6" s="55"/>
      <c r="F6" s="55"/>
      <c r="G6" s="56"/>
      <c r="H6" s="56"/>
      <c r="I6" s="57"/>
      <c r="J6" s="56" t="s">
        <v>3</v>
      </c>
      <c r="K6" s="56"/>
      <c r="L6" s="56"/>
      <c r="M6" s="56"/>
      <c r="N6" s="55"/>
      <c r="O6" s="55"/>
      <c r="P6" s="55"/>
      <c r="Q6" s="55"/>
      <c r="S6" s="11"/>
    </row>
    <row r="7" spans="1:21" s="8" customFormat="1" ht="10.5" customHeight="1" x14ac:dyDescent="0.2">
      <c r="C7" s="10"/>
      <c r="D7" s="10"/>
      <c r="E7" s="12"/>
      <c r="F7" s="12"/>
      <c r="G7" s="12"/>
      <c r="H7" s="12"/>
      <c r="I7" s="12"/>
      <c r="J7" s="12"/>
      <c r="K7" s="12"/>
      <c r="L7" s="12"/>
      <c r="M7" s="12"/>
      <c r="Q7" s="12"/>
      <c r="R7" s="11"/>
      <c r="S7" s="11"/>
    </row>
    <row r="8" spans="1:21" s="8" customFormat="1" x14ac:dyDescent="0.2">
      <c r="E8" s="125" t="s">
        <v>4</v>
      </c>
      <c r="F8" s="13"/>
      <c r="G8" s="116" t="s">
        <v>99</v>
      </c>
      <c r="H8" s="14"/>
      <c r="I8" s="15"/>
      <c r="J8" s="125" t="s">
        <v>5</v>
      </c>
      <c r="L8" s="116" t="s">
        <v>125</v>
      </c>
      <c r="Q8" s="16"/>
      <c r="R8" s="11"/>
      <c r="S8" s="11"/>
    </row>
    <row r="9" spans="1:21" s="17" customFormat="1" x14ac:dyDescent="0.2">
      <c r="C9" s="13"/>
      <c r="E9" s="126"/>
      <c r="F9" s="13"/>
      <c r="G9" s="117"/>
      <c r="H9" s="18"/>
      <c r="J9" s="126"/>
      <c r="L9" s="117"/>
      <c r="M9" s="16"/>
      <c r="Q9" s="16"/>
      <c r="R9" s="11"/>
      <c r="S9" s="19"/>
      <c r="U9" s="20"/>
    </row>
    <row r="10" spans="1:21" s="17" customFormat="1" ht="20.25" customHeight="1" x14ac:dyDescent="0.25">
      <c r="B10" s="71" t="s">
        <v>6</v>
      </c>
      <c r="C10" s="72"/>
      <c r="D10" s="73"/>
      <c r="E10" s="72"/>
      <c r="F10" s="13"/>
      <c r="G10" s="74"/>
      <c r="J10" s="72"/>
      <c r="L10" s="74"/>
      <c r="M10" s="21"/>
      <c r="N10" s="21"/>
      <c r="P10" s="21"/>
      <c r="Q10" s="16"/>
      <c r="U10" s="20"/>
    </row>
    <row r="11" spans="1:21" s="17" customFormat="1" ht="12" customHeight="1" outlineLevel="1" x14ac:dyDescent="0.2">
      <c r="C11" s="8" t="s">
        <v>7</v>
      </c>
      <c r="D11" s="8" t="s">
        <v>38</v>
      </c>
      <c r="E11" s="23">
        <v>1160000000</v>
      </c>
      <c r="F11" s="23"/>
      <c r="G11" s="24">
        <v>982657160.01999986</v>
      </c>
      <c r="H11" s="24"/>
      <c r="I11" s="24"/>
      <c r="J11" s="23">
        <f>+L11-G11</f>
        <v>-6910306.9800001383</v>
      </c>
      <c r="K11" s="25"/>
      <c r="L11" s="24">
        <v>975746853.03999972</v>
      </c>
      <c r="M11" s="21"/>
      <c r="N11" s="26"/>
      <c r="P11" s="24"/>
      <c r="Q11" s="21"/>
      <c r="R11" s="27"/>
      <c r="U11" s="20"/>
    </row>
    <row r="12" spans="1:21" s="8" customFormat="1" ht="12.75" customHeight="1" outlineLevel="1" x14ac:dyDescent="0.2">
      <c r="C12" s="8" t="s">
        <v>7</v>
      </c>
      <c r="D12" s="8" t="s">
        <v>38</v>
      </c>
      <c r="E12" s="23">
        <v>5000000000</v>
      </c>
      <c r="F12" s="23"/>
      <c r="G12" s="24">
        <v>4656953230.5700006</v>
      </c>
      <c r="H12" s="24"/>
      <c r="I12" s="24"/>
      <c r="J12" s="23">
        <f t="shared" ref="J12:J18" si="0">+L12-G12</f>
        <v>-32748936</v>
      </c>
      <c r="K12" s="25"/>
      <c r="L12" s="24">
        <v>4624204294.5700006</v>
      </c>
      <c r="M12" s="24"/>
      <c r="N12" s="58"/>
      <c r="O12" s="1"/>
      <c r="Q12" s="24"/>
      <c r="R12" s="133"/>
      <c r="S12" s="133"/>
    </row>
    <row r="13" spans="1:21" s="8" customFormat="1" outlineLevel="1" x14ac:dyDescent="0.2">
      <c r="C13" s="8" t="s">
        <v>7</v>
      </c>
      <c r="D13" s="8" t="s">
        <v>39</v>
      </c>
      <c r="E13" s="23">
        <v>1781065000</v>
      </c>
      <c r="F13" s="23"/>
      <c r="G13" s="24">
        <v>1685255678.9800003</v>
      </c>
      <c r="H13" s="24"/>
      <c r="I13" s="24"/>
      <c r="J13" s="23">
        <f>+L13-G13</f>
        <v>-12172877.560000181</v>
      </c>
      <c r="K13" s="25"/>
      <c r="L13" s="24">
        <v>1673082801.4200001</v>
      </c>
      <c r="M13" s="24"/>
      <c r="Q13" s="24"/>
      <c r="R13" s="133"/>
      <c r="S13" s="133"/>
      <c r="T13" s="11"/>
      <c r="U13" s="20"/>
    </row>
    <row r="14" spans="1:21" s="8" customFormat="1" outlineLevel="1" x14ac:dyDescent="0.2">
      <c r="C14" s="8" t="s">
        <v>7</v>
      </c>
      <c r="D14" s="8" t="s">
        <v>39</v>
      </c>
      <c r="E14" s="23">
        <v>2117321428.5699999</v>
      </c>
      <c r="F14" s="23"/>
      <c r="G14" s="24">
        <v>1992006998.4700003</v>
      </c>
      <c r="H14" s="24"/>
      <c r="I14" s="24"/>
      <c r="J14" s="23">
        <f>+L14-G14</f>
        <v>-14388592.550000191</v>
      </c>
      <c r="K14" s="25"/>
      <c r="L14" s="24">
        <v>1977618405.9200001</v>
      </c>
      <c r="M14" s="24"/>
      <c r="Q14" s="24"/>
      <c r="R14" s="133"/>
      <c r="S14" s="133"/>
      <c r="T14" s="19"/>
      <c r="U14" s="20"/>
    </row>
    <row r="15" spans="1:21" s="8" customFormat="1" outlineLevel="1" x14ac:dyDescent="0.2">
      <c r="C15" s="8" t="s">
        <v>7</v>
      </c>
      <c r="D15" s="8" t="s">
        <v>39</v>
      </c>
      <c r="E15" s="23">
        <v>1380000000</v>
      </c>
      <c r="G15" s="24">
        <v>1355185117.7999997</v>
      </c>
      <c r="J15" s="23">
        <f t="shared" si="0"/>
        <v>-9788723.8800001144</v>
      </c>
      <c r="L15" s="24">
        <v>1345396393.9199996</v>
      </c>
      <c r="M15" s="24"/>
      <c r="N15" s="26"/>
      <c r="Q15" s="24"/>
      <c r="R15" s="19"/>
      <c r="S15" s="19"/>
      <c r="T15" s="19"/>
      <c r="U15" s="20"/>
    </row>
    <row r="16" spans="1:21" s="8" customFormat="1" outlineLevel="1" x14ac:dyDescent="0.2">
      <c r="C16" s="8" t="s">
        <v>7</v>
      </c>
      <c r="D16" s="8" t="s">
        <v>40</v>
      </c>
      <c r="E16" s="23">
        <v>4500000000</v>
      </c>
      <c r="G16" s="24">
        <v>4419081905.9400005</v>
      </c>
      <c r="J16" s="23">
        <f t="shared" si="0"/>
        <v>-31919751.81000042</v>
      </c>
      <c r="L16" s="24">
        <v>4387162154.1300001</v>
      </c>
      <c r="M16" s="24"/>
      <c r="P16" s="24"/>
      <c r="R16" s="19"/>
      <c r="S16" s="19"/>
      <c r="T16" s="17"/>
      <c r="U16" s="20"/>
    </row>
    <row r="17" spans="1:21" outlineLevel="1" x14ac:dyDescent="0.2">
      <c r="C17" s="8" t="s">
        <v>7</v>
      </c>
      <c r="D17" s="1" t="s">
        <v>41</v>
      </c>
      <c r="E17" s="23">
        <v>1400000000</v>
      </c>
      <c r="G17" s="24">
        <v>1358770926.9099998</v>
      </c>
      <c r="J17" s="23">
        <f t="shared" si="0"/>
        <v>-16263627.979999781</v>
      </c>
      <c r="L17" s="24">
        <v>1342507298.9300001</v>
      </c>
      <c r="N17" s="26"/>
      <c r="P17" s="24"/>
      <c r="R17" s="11"/>
      <c r="S17" s="11"/>
      <c r="T17" s="28"/>
      <c r="U17" s="20"/>
    </row>
    <row r="18" spans="1:21" outlineLevel="1" x14ac:dyDescent="0.2">
      <c r="C18" s="8" t="s">
        <v>7</v>
      </c>
      <c r="D18" s="1" t="s">
        <v>42</v>
      </c>
      <c r="E18" s="23">
        <v>1995143736.0699999</v>
      </c>
      <c r="G18" s="24">
        <v>1977933813.9899998</v>
      </c>
      <c r="J18" s="23">
        <f t="shared" si="0"/>
        <v>-12120145.569999933</v>
      </c>
      <c r="L18" s="24">
        <v>1965813668.4199998</v>
      </c>
      <c r="N18" s="26"/>
      <c r="P18" s="24"/>
      <c r="R18" s="11"/>
      <c r="S18" s="11"/>
      <c r="T18" s="28"/>
      <c r="U18" s="20"/>
    </row>
    <row r="19" spans="1:21" outlineLevel="1" x14ac:dyDescent="0.2">
      <c r="C19" s="8" t="s">
        <v>7</v>
      </c>
      <c r="D19" s="1" t="s">
        <v>42</v>
      </c>
      <c r="E19" s="23">
        <v>1320276000</v>
      </c>
      <c r="G19" s="24">
        <v>1319466228.72</v>
      </c>
      <c r="J19" s="23">
        <f>+L19-G19</f>
        <v>-6868865.8000001907</v>
      </c>
      <c r="L19" s="24">
        <v>1312597362.9199998</v>
      </c>
      <c r="N19" s="26"/>
      <c r="P19" s="24"/>
      <c r="R19" s="11"/>
      <c r="S19" s="11"/>
      <c r="T19" s="28"/>
      <c r="U19" s="20"/>
    </row>
    <row r="20" spans="1:21" ht="15" customHeight="1" outlineLevel="1" x14ac:dyDescent="0.2">
      <c r="C20" s="8" t="s">
        <v>7</v>
      </c>
      <c r="D20" s="1" t="s">
        <v>43</v>
      </c>
      <c r="E20" s="23">
        <v>1000000000</v>
      </c>
      <c r="G20" s="30">
        <v>991374094.12999976</v>
      </c>
      <c r="J20" s="29">
        <f>+L20-G20</f>
        <v>-6074823.2699998617</v>
      </c>
      <c r="L20" s="30">
        <v>985299270.8599999</v>
      </c>
      <c r="R20" s="26"/>
      <c r="S20" s="26"/>
      <c r="T20" s="28"/>
      <c r="U20" s="20"/>
    </row>
    <row r="21" spans="1:21" ht="18.600000000000001" customHeight="1" x14ac:dyDescent="0.2">
      <c r="C21" s="8"/>
      <c r="E21" s="60">
        <f>SUM(E11:E20)</f>
        <v>21653806164.639999</v>
      </c>
      <c r="G21" s="60">
        <f>SUM(G11:G20)</f>
        <v>20738685155.530003</v>
      </c>
      <c r="J21" s="60">
        <f>SUM(J11:J20)</f>
        <v>-149256651.40000081</v>
      </c>
      <c r="L21" s="60">
        <f>SUM(L11:L20)</f>
        <v>20589428504.129997</v>
      </c>
      <c r="N21" s="116" t="s">
        <v>134</v>
      </c>
      <c r="P21" s="116" t="s">
        <v>126</v>
      </c>
      <c r="R21" s="11"/>
      <c r="S21" s="11"/>
      <c r="T21" s="8"/>
      <c r="U21" s="20"/>
    </row>
    <row r="22" spans="1:21" ht="20.25" customHeight="1" x14ac:dyDescent="0.2">
      <c r="B22" s="71" t="s">
        <v>8</v>
      </c>
      <c r="C22" s="76"/>
      <c r="D22" s="75"/>
      <c r="E22" s="77"/>
      <c r="G22" s="77"/>
      <c r="J22" s="77"/>
      <c r="L22" s="77"/>
      <c r="N22" s="117"/>
      <c r="P22" s="117"/>
      <c r="R22" s="11"/>
      <c r="S22" s="11"/>
      <c r="T22" s="8"/>
      <c r="U22" s="20"/>
    </row>
    <row r="23" spans="1:21" ht="6" customHeight="1" x14ac:dyDescent="0.2">
      <c r="C23" s="8"/>
      <c r="E23" s="23"/>
      <c r="G23" s="23"/>
      <c r="J23" s="23"/>
      <c r="L23" s="23"/>
      <c r="R23" s="11"/>
      <c r="S23" s="11"/>
      <c r="T23" s="8"/>
      <c r="U23" s="20"/>
    </row>
    <row r="24" spans="1:21" s="17" customFormat="1" ht="12" customHeight="1" outlineLevel="1" x14ac:dyDescent="0.2">
      <c r="A24" s="17" t="s">
        <v>50</v>
      </c>
      <c r="B24" s="17" t="s">
        <v>48</v>
      </c>
      <c r="C24" s="8" t="s">
        <v>49</v>
      </c>
      <c r="D24" s="8" t="s">
        <v>55</v>
      </c>
      <c r="E24" s="23">
        <v>1400000000</v>
      </c>
      <c r="F24" s="23"/>
      <c r="G24" s="23">
        <v>1400000000</v>
      </c>
      <c r="H24" s="24"/>
      <c r="I24" s="24"/>
      <c r="J24" s="23">
        <f>+L24-G24</f>
        <v>0</v>
      </c>
      <c r="K24" s="25"/>
      <c r="L24" s="23">
        <v>1400000000</v>
      </c>
      <c r="M24" s="21"/>
      <c r="N24" s="24">
        <v>519159200</v>
      </c>
      <c r="P24" s="24">
        <f>+L24-N24</f>
        <v>880840800</v>
      </c>
      <c r="Q24" s="21"/>
      <c r="R24" s="32"/>
      <c r="U24" s="20"/>
    </row>
    <row r="25" spans="1:21" s="17" customFormat="1" ht="12" customHeight="1" outlineLevel="1" x14ac:dyDescent="0.2">
      <c r="A25" s="17" t="s">
        <v>50</v>
      </c>
      <c r="B25" s="17" t="s">
        <v>48</v>
      </c>
      <c r="C25" s="8" t="s">
        <v>49</v>
      </c>
      <c r="D25" s="8" t="s">
        <v>55</v>
      </c>
      <c r="E25" s="23">
        <v>1200000000</v>
      </c>
      <c r="F25" s="23"/>
      <c r="G25" s="23">
        <v>1200000000</v>
      </c>
      <c r="H25" s="24"/>
      <c r="I25" s="24"/>
      <c r="J25" s="23">
        <f>+L25-G25</f>
        <v>0</v>
      </c>
      <c r="K25" s="25"/>
      <c r="L25" s="23">
        <v>1200000000</v>
      </c>
      <c r="M25" s="21"/>
      <c r="N25" s="24">
        <v>433944000</v>
      </c>
      <c r="P25" s="24">
        <f>+L25-N25</f>
        <v>766056000</v>
      </c>
      <c r="Q25" s="21"/>
      <c r="R25" s="32"/>
      <c r="U25" s="20"/>
    </row>
    <row r="26" spans="1:21" s="17" customFormat="1" ht="12" customHeight="1" outlineLevel="1" x14ac:dyDescent="0.2">
      <c r="A26" s="17" t="s">
        <v>50</v>
      </c>
      <c r="B26" s="17" t="s">
        <v>48</v>
      </c>
      <c r="C26" s="8" t="s">
        <v>49</v>
      </c>
      <c r="D26" s="8" t="s">
        <v>55</v>
      </c>
      <c r="E26" s="23">
        <v>665394050.15999997</v>
      </c>
      <c r="F26" s="23"/>
      <c r="G26" s="23">
        <v>637014515</v>
      </c>
      <c r="H26" s="24"/>
      <c r="I26" s="24"/>
      <c r="J26" s="23">
        <f>+L26-G26</f>
        <v>0</v>
      </c>
      <c r="K26" s="25"/>
      <c r="L26" s="23">
        <v>637014515</v>
      </c>
      <c r="M26" s="21"/>
      <c r="N26" s="24">
        <v>0</v>
      </c>
      <c r="P26" s="24">
        <f>+L26-N26</f>
        <v>637014515</v>
      </c>
      <c r="Q26" s="21"/>
      <c r="R26" s="33"/>
      <c r="U26" s="20"/>
    </row>
    <row r="27" spans="1:21" s="17" customFormat="1" ht="12" customHeight="1" outlineLevel="1" x14ac:dyDescent="0.2">
      <c r="A27" s="17" t="s">
        <v>50</v>
      </c>
      <c r="B27" s="17" t="s">
        <v>48</v>
      </c>
      <c r="C27" s="8" t="s">
        <v>49</v>
      </c>
      <c r="D27" s="8" t="s">
        <v>55</v>
      </c>
      <c r="E27" s="23">
        <v>1020000000</v>
      </c>
      <c r="F27" s="23"/>
      <c r="G27" s="29">
        <v>1020000000</v>
      </c>
      <c r="H27" s="24"/>
      <c r="I27" s="24"/>
      <c r="J27" s="29">
        <f>+L27-G27</f>
        <v>0</v>
      </c>
      <c r="K27" s="25"/>
      <c r="L27" s="29">
        <v>1020000000</v>
      </c>
      <c r="M27" s="21"/>
      <c r="N27" s="30">
        <v>350154780</v>
      </c>
      <c r="P27" s="30">
        <f>+L27-N27</f>
        <v>669845220</v>
      </c>
      <c r="Q27" s="21"/>
      <c r="R27" s="32"/>
      <c r="U27" s="20"/>
    </row>
    <row r="28" spans="1:21" x14ac:dyDescent="0.2">
      <c r="C28" s="8"/>
      <c r="E28" s="60">
        <f>SUM(E24:E27)</f>
        <v>4285394050.1599998</v>
      </c>
      <c r="G28" s="60">
        <f>SUM(G24:G27)</f>
        <v>4257014515</v>
      </c>
      <c r="J28" s="60">
        <f>SUM(J24:J27)</f>
        <v>0</v>
      </c>
      <c r="L28" s="60">
        <f>SUM(L24:L27)</f>
        <v>4257014515</v>
      </c>
      <c r="N28" s="62">
        <f>SUM(N24:N27)</f>
        <v>1303257980</v>
      </c>
      <c r="P28" s="23">
        <f>SUM(P24:P27)</f>
        <v>2953756535</v>
      </c>
      <c r="Q28" s="92"/>
      <c r="R28" s="11"/>
      <c r="S28" s="11"/>
      <c r="T28" s="8"/>
      <c r="U28" s="20"/>
    </row>
    <row r="29" spans="1:21" ht="20.25" customHeight="1" x14ac:dyDescent="0.2">
      <c r="B29" s="71" t="s">
        <v>10</v>
      </c>
      <c r="C29" s="76"/>
      <c r="D29" s="75"/>
      <c r="E29" s="75"/>
      <c r="G29" s="75"/>
      <c r="J29" s="77"/>
      <c r="L29" s="75"/>
      <c r="R29" s="31"/>
    </row>
    <row r="30" spans="1:21" s="17" customFormat="1" outlineLevel="1" x14ac:dyDescent="0.2">
      <c r="C30" s="8"/>
      <c r="D30" s="8"/>
      <c r="E30" s="23"/>
      <c r="F30" s="23"/>
      <c r="G30" s="23"/>
      <c r="H30" s="24"/>
      <c r="I30" s="24"/>
      <c r="J30" s="23"/>
      <c r="K30" s="25"/>
      <c r="L30" s="23"/>
      <c r="M30" s="21"/>
      <c r="N30" s="93"/>
      <c r="O30" s="95"/>
      <c r="P30" s="93"/>
      <c r="Q30" s="21"/>
      <c r="R30" s="32"/>
      <c r="U30" s="20"/>
    </row>
    <row r="31" spans="1:21" s="8" customFormat="1" ht="12.75" customHeight="1" outlineLevel="1" x14ac:dyDescent="0.2">
      <c r="C31" s="8" t="s">
        <v>31</v>
      </c>
      <c r="E31" s="24">
        <v>2913934381</v>
      </c>
      <c r="F31" s="23"/>
      <c r="G31" s="24"/>
      <c r="H31" s="24"/>
      <c r="I31" s="24"/>
      <c r="J31" s="23">
        <f>L31-E31</f>
        <v>-1286000000</v>
      </c>
      <c r="K31" s="25"/>
      <c r="L31" s="24">
        <v>1627934381</v>
      </c>
      <c r="M31" s="24"/>
      <c r="N31" s="93"/>
      <c r="O31" s="93"/>
      <c r="P31" s="94"/>
    </row>
    <row r="32" spans="1:21" s="8" customFormat="1" outlineLevel="1" x14ac:dyDescent="0.2">
      <c r="E32" s="24"/>
      <c r="F32" s="23"/>
      <c r="G32" s="24"/>
      <c r="H32" s="24"/>
      <c r="I32" s="24"/>
      <c r="J32" s="24"/>
      <c r="K32" s="25"/>
      <c r="L32" s="24"/>
      <c r="M32" s="24"/>
      <c r="N32" s="93"/>
      <c r="O32" s="93"/>
      <c r="P32" s="94"/>
    </row>
    <row r="33" spans="1:23" s="8" customFormat="1" ht="14.25" customHeight="1" x14ac:dyDescent="0.2">
      <c r="E33" s="59">
        <f>SUM(E30:E31)</f>
        <v>2913934381</v>
      </c>
      <c r="F33" s="23"/>
      <c r="G33" s="59">
        <f>SUM(G30:G31)</f>
        <v>0</v>
      </c>
      <c r="H33" s="24"/>
      <c r="I33" s="24"/>
      <c r="J33" s="59">
        <f>SUM(J30:J31)</f>
        <v>-1286000000</v>
      </c>
      <c r="K33" s="25"/>
      <c r="L33" s="59">
        <f>SUM(L30:L31)</f>
        <v>1627934381</v>
      </c>
      <c r="M33" s="24"/>
      <c r="N33" s="93"/>
      <c r="O33" s="93"/>
      <c r="P33" s="94"/>
    </row>
    <row r="34" spans="1:23" s="8" customFormat="1" ht="15" customHeight="1" x14ac:dyDescent="0.25">
      <c r="B34" s="78" t="s">
        <v>12</v>
      </c>
      <c r="C34" s="76"/>
      <c r="D34" s="76"/>
      <c r="E34" s="79"/>
      <c r="F34" s="24"/>
      <c r="G34" s="80"/>
      <c r="H34" s="24"/>
      <c r="I34" s="24"/>
      <c r="J34" s="81"/>
      <c r="K34" s="24"/>
      <c r="L34" s="77"/>
      <c r="M34" s="36"/>
      <c r="N34" s="94"/>
      <c r="O34" s="94"/>
      <c r="P34" s="94"/>
      <c r="R34" s="23"/>
      <c r="T34" s="28"/>
      <c r="U34" s="20"/>
      <c r="W34" s="37"/>
    </row>
    <row r="35" spans="1:23" s="8" customFormat="1" ht="5.25" customHeight="1" x14ac:dyDescent="0.2">
      <c r="B35" s="76"/>
      <c r="C35" s="76"/>
      <c r="D35" s="76"/>
      <c r="E35" s="82"/>
      <c r="F35" s="38"/>
      <c r="G35" s="83"/>
      <c r="H35" s="24"/>
      <c r="I35" s="24"/>
      <c r="J35" s="84"/>
      <c r="K35" s="24"/>
      <c r="L35" s="84"/>
      <c r="M35" s="41"/>
      <c r="W35" s="37"/>
    </row>
    <row r="36" spans="1:23" s="8" customFormat="1" x14ac:dyDescent="0.2">
      <c r="B36" s="8" t="s">
        <v>13</v>
      </c>
      <c r="C36" s="10"/>
      <c r="E36" s="24"/>
      <c r="F36" s="24"/>
      <c r="G36" s="34"/>
      <c r="H36" s="24"/>
      <c r="I36" s="24"/>
      <c r="J36" s="35"/>
      <c r="K36" s="24"/>
      <c r="L36" s="24"/>
      <c r="M36" s="36"/>
      <c r="R36" s="23"/>
      <c r="T36" s="1"/>
      <c r="U36" s="20"/>
      <c r="W36" s="37"/>
    </row>
    <row r="37" spans="1:23" s="8" customFormat="1" ht="6" customHeight="1" x14ac:dyDescent="0.2">
      <c r="B37" s="10"/>
      <c r="C37" s="10"/>
      <c r="E37" s="24"/>
      <c r="F37" s="24"/>
      <c r="G37" s="34"/>
      <c r="H37" s="24"/>
      <c r="I37" s="24"/>
      <c r="J37" s="35"/>
      <c r="K37" s="24"/>
      <c r="L37" s="24"/>
      <c r="M37" s="36"/>
      <c r="S37" s="3"/>
      <c r="W37" s="37"/>
    </row>
    <row r="38" spans="1:23" s="8" customFormat="1" x14ac:dyDescent="0.2">
      <c r="B38" s="10"/>
      <c r="C38" s="8" t="s">
        <v>14</v>
      </c>
      <c r="E38" s="24"/>
      <c r="F38" s="24"/>
      <c r="G38" s="34"/>
      <c r="H38" s="34"/>
      <c r="I38" s="34"/>
      <c r="J38" s="34"/>
      <c r="K38" s="34"/>
      <c r="L38" s="35"/>
      <c r="M38" s="36"/>
      <c r="R38" s="23"/>
      <c r="S38" s="11"/>
      <c r="U38" s="20"/>
      <c r="W38" s="37"/>
    </row>
    <row r="39" spans="1:23" s="8" customFormat="1" outlineLevel="1" x14ac:dyDescent="0.2">
      <c r="A39" s="43" t="s">
        <v>15</v>
      </c>
      <c r="B39" s="10"/>
      <c r="C39" s="8" t="s">
        <v>7</v>
      </c>
      <c r="D39" s="8" t="s">
        <v>43</v>
      </c>
      <c r="E39" s="24"/>
      <c r="F39" s="24"/>
      <c r="G39" s="42">
        <v>320104615.44000077</v>
      </c>
      <c r="H39" s="23"/>
      <c r="I39" s="23"/>
      <c r="J39" s="23">
        <f>+L39-G39</f>
        <v>-21340307.679999828</v>
      </c>
      <c r="K39" s="34"/>
      <c r="L39" s="42">
        <v>298764307.76000094</v>
      </c>
      <c r="M39" s="36"/>
      <c r="N39" s="24"/>
      <c r="O39" s="24"/>
      <c r="P39" s="24"/>
      <c r="Q39" s="24"/>
      <c r="R39" s="24"/>
      <c r="S39" s="24"/>
      <c r="T39" s="15"/>
    </row>
    <row r="40" spans="1:23" s="8" customFormat="1" outlineLevel="1" x14ac:dyDescent="0.2">
      <c r="A40" s="43" t="s">
        <v>16</v>
      </c>
      <c r="B40" s="10"/>
      <c r="C40" s="8" t="s">
        <v>7</v>
      </c>
      <c r="D40" s="8" t="s">
        <v>33</v>
      </c>
      <c r="E40" s="24"/>
      <c r="F40" s="24"/>
      <c r="G40" s="42">
        <v>317437076.98000079</v>
      </c>
      <c r="H40" s="23"/>
      <c r="I40" s="23"/>
      <c r="J40" s="23">
        <f>+L40-G40</f>
        <v>-21340307.679999828</v>
      </c>
      <c r="K40" s="34"/>
      <c r="L40" s="42">
        <v>296096769.30000097</v>
      </c>
      <c r="M40" s="36"/>
      <c r="N40" s="24"/>
      <c r="O40" s="24"/>
      <c r="P40" s="24"/>
      <c r="Q40" s="24"/>
      <c r="R40" s="24"/>
      <c r="S40" s="96"/>
      <c r="T40" s="15"/>
    </row>
    <row r="41" spans="1:23" s="8" customFormat="1" ht="6" customHeight="1" outlineLevel="1" x14ac:dyDescent="0.2">
      <c r="B41" s="10"/>
      <c r="C41" s="46"/>
      <c r="E41" s="24"/>
      <c r="F41" s="24"/>
      <c r="G41" s="29"/>
      <c r="H41" s="24"/>
      <c r="I41" s="24"/>
      <c r="J41" s="44"/>
      <c r="K41" s="24"/>
      <c r="L41" s="30"/>
      <c r="M41" s="36"/>
      <c r="N41" s="24"/>
      <c r="O41" s="24"/>
      <c r="P41" s="24"/>
      <c r="Q41" s="24"/>
      <c r="R41" s="24"/>
      <c r="S41" s="96"/>
      <c r="T41" s="15"/>
    </row>
    <row r="42" spans="1:23" s="8" customFormat="1" x14ac:dyDescent="0.2">
      <c r="B42" s="10"/>
      <c r="C42" s="46"/>
      <c r="D42" s="47"/>
      <c r="E42" s="24"/>
      <c r="F42" s="24"/>
      <c r="G42" s="60">
        <f>SUM(G39:G40)</f>
        <v>637541692.42000151</v>
      </c>
      <c r="H42" s="24"/>
      <c r="I42" s="24"/>
      <c r="J42" s="60">
        <f>SUM(J39:J40)</f>
        <v>-42680615.359999657</v>
      </c>
      <c r="K42" s="24"/>
      <c r="L42" s="60">
        <f>SUM(L39:L40)</f>
        <v>594861077.06000185</v>
      </c>
      <c r="M42" s="36"/>
      <c r="N42" s="24"/>
      <c r="O42" s="24"/>
      <c r="P42" s="24"/>
      <c r="Q42" s="24"/>
      <c r="R42" s="24"/>
      <c r="S42" s="96"/>
      <c r="T42" s="15"/>
    </row>
    <row r="43" spans="1:23" s="8" customFormat="1" x14ac:dyDescent="0.2">
      <c r="B43" s="10"/>
      <c r="C43" s="46"/>
      <c r="D43" s="47"/>
      <c r="E43" s="24"/>
      <c r="F43" s="24"/>
      <c r="G43" s="23"/>
      <c r="H43" s="24"/>
      <c r="I43" s="24"/>
      <c r="J43" s="23"/>
      <c r="K43" s="24"/>
      <c r="L43" s="23"/>
      <c r="M43" s="36"/>
      <c r="N43" s="24"/>
      <c r="O43" s="24"/>
      <c r="P43" s="24"/>
      <c r="Q43" s="24"/>
      <c r="R43" s="24"/>
      <c r="S43" s="96"/>
      <c r="T43" s="15"/>
    </row>
    <row r="44" spans="1:23" s="8" customFormat="1" x14ac:dyDescent="0.2">
      <c r="B44" s="10"/>
      <c r="C44" s="46"/>
      <c r="D44" s="47"/>
      <c r="E44" s="24"/>
      <c r="F44" s="24"/>
      <c r="G44" s="23"/>
      <c r="H44" s="24"/>
      <c r="I44" s="24"/>
      <c r="J44" s="23"/>
      <c r="K44" s="24"/>
      <c r="L44" s="23"/>
      <c r="M44" s="36"/>
      <c r="N44" s="45"/>
      <c r="R44" s="24"/>
      <c r="S44" s="11"/>
    </row>
    <row r="45" spans="1:23" s="64" customFormat="1" ht="15" customHeight="1" x14ac:dyDescent="0.2">
      <c r="A45" s="127" t="s">
        <v>48</v>
      </c>
      <c r="B45" s="128"/>
      <c r="C45" s="63" t="s">
        <v>51</v>
      </c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R45" s="65"/>
    </row>
    <row r="46" spans="1:23" s="64" customFormat="1" ht="15" customHeight="1" x14ac:dyDescent="0.2">
      <c r="A46" s="129" t="s">
        <v>50</v>
      </c>
      <c r="B46" s="130"/>
      <c r="C46" s="64" t="s">
        <v>54</v>
      </c>
      <c r="E46" s="66"/>
      <c r="F46" s="90" t="s">
        <v>135</v>
      </c>
      <c r="N46" s="66"/>
      <c r="P46" s="67"/>
      <c r="R46" s="67"/>
    </row>
    <row r="47" spans="1:23" s="64" customFormat="1" ht="15" customHeight="1" x14ac:dyDescent="0.2">
      <c r="A47" s="129" t="s">
        <v>52</v>
      </c>
      <c r="B47" s="129"/>
      <c r="C47" s="64" t="s">
        <v>53</v>
      </c>
      <c r="E47" s="68"/>
      <c r="F47" s="68"/>
      <c r="N47" s="69"/>
    </row>
    <row r="48" spans="1:23" ht="15" x14ac:dyDescent="0.25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R48" s="1"/>
      <c r="S48" s="1"/>
    </row>
    <row r="49" spans="10:14" x14ac:dyDescent="0.2">
      <c r="J49" s="53"/>
      <c r="K49" s="53"/>
      <c r="L49" s="53"/>
      <c r="M49" s="53"/>
      <c r="N49" s="53"/>
    </row>
    <row r="50" spans="10:14" x14ac:dyDescent="0.2">
      <c r="J50" s="53"/>
      <c r="K50" s="53"/>
      <c r="L50" s="53"/>
      <c r="M50" s="53"/>
      <c r="N50" s="53"/>
    </row>
    <row r="51" spans="10:14" x14ac:dyDescent="0.2">
      <c r="J51" s="53"/>
      <c r="K51" s="53"/>
      <c r="L51" s="53"/>
      <c r="M51" s="53"/>
      <c r="N51" s="53"/>
    </row>
    <row r="52" spans="10:14" x14ac:dyDescent="0.2">
      <c r="J52" s="53"/>
      <c r="K52" s="53"/>
      <c r="L52" s="53"/>
      <c r="M52" s="53"/>
      <c r="N52" s="53"/>
    </row>
    <row r="53" spans="10:14" x14ac:dyDescent="0.2">
      <c r="N53" s="54"/>
    </row>
  </sheetData>
  <mergeCells count="14">
    <mergeCell ref="A47:B47"/>
    <mergeCell ref="A1:Q1"/>
    <mergeCell ref="A2:Q2"/>
    <mergeCell ref="A3:Q3"/>
    <mergeCell ref="A4:Q4"/>
    <mergeCell ref="E8:E9"/>
    <mergeCell ref="G8:G9"/>
    <mergeCell ref="J8:J9"/>
    <mergeCell ref="L8:L9"/>
    <mergeCell ref="R12:S14"/>
    <mergeCell ref="N21:N22"/>
    <mergeCell ref="P21:P22"/>
    <mergeCell ref="A45:B45"/>
    <mergeCell ref="A46:B46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landscape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1" tint="0.499984740745262"/>
    <pageSetUpPr fitToPage="1"/>
  </sheetPr>
  <dimension ref="A1:W53"/>
  <sheetViews>
    <sheetView showGridLines="0" topLeftCell="A7" zoomScale="80" zoomScaleNormal="80" workbookViewId="0">
      <selection activeCell="J30" sqref="J30:J31"/>
    </sheetView>
  </sheetViews>
  <sheetFormatPr baseColWidth="10" defaultColWidth="11.42578125" defaultRowHeight="12.75" outlineLevelRow="1" x14ac:dyDescent="0.2"/>
  <cols>
    <col min="1" max="1" width="3.28515625" style="1" customWidth="1"/>
    <col min="2" max="2" width="2.7109375" style="1" customWidth="1"/>
    <col min="3" max="3" width="15.7109375" style="1" customWidth="1"/>
    <col min="4" max="4" width="13.85546875" style="1" bestFit="1" customWidth="1"/>
    <col min="5" max="5" width="18.5703125" style="1" customWidth="1"/>
    <col min="6" max="6" width="1.28515625" style="1" customWidth="1"/>
    <col min="7" max="7" width="17.7109375" style="1" customWidth="1"/>
    <col min="8" max="9" width="2.42578125" style="1" customWidth="1"/>
    <col min="10" max="10" width="18.85546875" style="1" customWidth="1"/>
    <col min="11" max="11" width="2.42578125" style="1" customWidth="1"/>
    <col min="12" max="12" width="19.140625" style="1" customWidth="1"/>
    <col min="13" max="13" width="1.7109375" style="1" customWidth="1"/>
    <col min="14" max="14" width="19" style="1" customWidth="1"/>
    <col min="15" max="15" width="4.42578125" style="1" customWidth="1"/>
    <col min="16" max="17" width="18.7109375" style="1" customWidth="1"/>
    <col min="18" max="18" width="17.5703125" style="97" bestFit="1" customWidth="1"/>
    <col min="19" max="19" width="16.5703125" style="97" bestFit="1" customWidth="1"/>
    <col min="20" max="20" width="16" style="1" bestFit="1" customWidth="1"/>
    <col min="21" max="21" width="18.7109375" style="1" customWidth="1"/>
    <col min="22" max="16384" width="11.42578125" style="1"/>
  </cols>
  <sheetData>
    <row r="1" spans="1:21" ht="26.25" x14ac:dyDescent="0.4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</row>
    <row r="2" spans="1:21" ht="21" x14ac:dyDescent="0.35">
      <c r="A2" s="121" t="s">
        <v>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</row>
    <row r="3" spans="1:21" ht="15.75" x14ac:dyDescent="0.25">
      <c r="A3" s="122" t="s">
        <v>139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</row>
    <row r="4" spans="1:21" ht="15.75" customHeight="1" x14ac:dyDescent="0.2">
      <c r="A4" s="123" t="s">
        <v>2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</row>
    <row r="5" spans="1:21" s="8" customFormat="1" ht="6" customHeight="1" thickBot="1" x14ac:dyDescent="0.25">
      <c r="C5" s="9"/>
      <c r="I5" s="10"/>
      <c r="J5" s="10"/>
      <c r="K5" s="10"/>
      <c r="L5" s="10"/>
      <c r="M5" s="10"/>
      <c r="N5" s="10"/>
      <c r="R5" s="97"/>
      <c r="S5" s="97"/>
    </row>
    <row r="6" spans="1:21" s="8" customFormat="1" ht="18" customHeight="1" thickBot="1" x14ac:dyDescent="0.25">
      <c r="B6" s="55"/>
      <c r="C6" s="55"/>
      <c r="D6" s="55"/>
      <c r="E6" s="55"/>
      <c r="F6" s="55"/>
      <c r="G6" s="56"/>
      <c r="H6" s="56"/>
      <c r="I6" s="57"/>
      <c r="J6" s="56" t="s">
        <v>3</v>
      </c>
      <c r="K6" s="56"/>
      <c r="L6" s="56"/>
      <c r="M6" s="56"/>
      <c r="N6" s="55"/>
      <c r="O6" s="55"/>
      <c r="P6" s="55"/>
      <c r="Q6" s="55"/>
      <c r="R6" s="97"/>
      <c r="S6" s="97"/>
    </row>
    <row r="7" spans="1:21" s="8" customFormat="1" ht="10.5" customHeight="1" x14ac:dyDescent="0.2">
      <c r="C7" s="10"/>
      <c r="D7" s="10"/>
      <c r="E7" s="12"/>
      <c r="F7" s="12"/>
      <c r="G7" s="12"/>
      <c r="H7" s="12"/>
      <c r="I7" s="12"/>
      <c r="J7" s="12"/>
      <c r="K7" s="12"/>
      <c r="L7" s="12"/>
      <c r="M7" s="12"/>
      <c r="Q7" s="12"/>
      <c r="R7" s="97"/>
      <c r="S7" s="97"/>
    </row>
    <row r="8" spans="1:21" s="8" customFormat="1" x14ac:dyDescent="0.2">
      <c r="E8" s="125" t="s">
        <v>4</v>
      </c>
      <c r="F8" s="13"/>
      <c r="G8" s="116" t="s">
        <v>99</v>
      </c>
      <c r="H8" s="14"/>
      <c r="I8" s="15"/>
      <c r="J8" s="125" t="s">
        <v>5</v>
      </c>
      <c r="L8" s="116" t="s">
        <v>140</v>
      </c>
      <c r="Q8" s="16"/>
      <c r="R8" s="97"/>
      <c r="S8" s="97"/>
    </row>
    <row r="9" spans="1:21" s="17" customFormat="1" x14ac:dyDescent="0.2">
      <c r="C9" s="13"/>
      <c r="E9" s="126"/>
      <c r="F9" s="13"/>
      <c r="G9" s="117"/>
      <c r="H9" s="18"/>
      <c r="J9" s="126"/>
      <c r="L9" s="117"/>
      <c r="M9" s="16"/>
      <c r="Q9" s="16"/>
      <c r="R9" s="97"/>
      <c r="S9" s="97"/>
      <c r="U9" s="20"/>
    </row>
    <row r="10" spans="1:21" s="17" customFormat="1" ht="20.25" customHeight="1" x14ac:dyDescent="0.2">
      <c r="B10" s="71" t="s">
        <v>6</v>
      </c>
      <c r="C10" s="72"/>
      <c r="D10" s="73"/>
      <c r="E10" s="72"/>
      <c r="F10" s="13"/>
      <c r="G10" s="74"/>
      <c r="J10" s="72"/>
      <c r="L10" s="74"/>
      <c r="M10" s="21"/>
      <c r="N10" s="21"/>
      <c r="P10" s="21"/>
      <c r="Q10" s="16"/>
      <c r="R10" s="97"/>
      <c r="S10" s="97"/>
      <c r="U10" s="20"/>
    </row>
    <row r="11" spans="1:21" s="17" customFormat="1" ht="12" customHeight="1" outlineLevel="1" x14ac:dyDescent="0.2">
      <c r="C11" s="8" t="s">
        <v>7</v>
      </c>
      <c r="D11" s="8" t="s">
        <v>38</v>
      </c>
      <c r="E11" s="23">
        <v>1160000000</v>
      </c>
      <c r="F11" s="23"/>
      <c r="G11" s="24">
        <v>982657160.01999986</v>
      </c>
      <c r="H11" s="24"/>
      <c r="I11" s="24"/>
      <c r="J11" s="23">
        <f>+L11-G11</f>
        <v>-7797580.4000000954</v>
      </c>
      <c r="K11" s="25"/>
      <c r="L11" s="24">
        <v>974859579.61999977</v>
      </c>
      <c r="M11" s="21"/>
      <c r="N11" s="26"/>
      <c r="P11" s="24"/>
      <c r="Q11" s="21"/>
      <c r="R11" s="97"/>
      <c r="S11" s="97"/>
      <c r="U11" s="20"/>
    </row>
    <row r="12" spans="1:21" s="8" customFormat="1" ht="12.75" customHeight="1" outlineLevel="1" x14ac:dyDescent="0.2">
      <c r="C12" s="8" t="s">
        <v>7</v>
      </c>
      <c r="D12" s="8" t="s">
        <v>38</v>
      </c>
      <c r="E12" s="23">
        <v>5000000000</v>
      </c>
      <c r="F12" s="23"/>
      <c r="G12" s="24">
        <v>4656953230.5700006</v>
      </c>
      <c r="H12" s="24"/>
      <c r="I12" s="24"/>
      <c r="J12" s="23">
        <f t="shared" ref="J12:J18" si="0">+L12-G12</f>
        <v>-36953852.010000229</v>
      </c>
      <c r="K12" s="25"/>
      <c r="L12" s="24">
        <v>4619999378.5600004</v>
      </c>
      <c r="M12" s="24"/>
      <c r="N12" s="58"/>
      <c r="O12" s="1"/>
      <c r="Q12" s="24"/>
      <c r="R12" s="97"/>
      <c r="S12" s="97"/>
    </row>
    <row r="13" spans="1:21" s="8" customFormat="1" ht="12.75" customHeight="1" outlineLevel="1" x14ac:dyDescent="0.2">
      <c r="C13" s="8" t="s">
        <v>7</v>
      </c>
      <c r="D13" s="8" t="s">
        <v>39</v>
      </c>
      <c r="E13" s="23">
        <v>1781065000</v>
      </c>
      <c r="F13" s="23"/>
      <c r="G13" s="24">
        <v>1685255678.9800003</v>
      </c>
      <c r="H13" s="24"/>
      <c r="I13" s="24"/>
      <c r="J13" s="23">
        <f>+L13-G13</f>
        <v>-13784842.53000021</v>
      </c>
      <c r="K13" s="25"/>
      <c r="L13" s="24">
        <v>1671470836.45</v>
      </c>
      <c r="M13" s="24"/>
      <c r="Q13" s="24"/>
      <c r="R13" s="97"/>
      <c r="S13" s="97"/>
      <c r="T13" s="11"/>
      <c r="U13" s="20"/>
    </row>
    <row r="14" spans="1:21" s="8" customFormat="1" ht="12.75" customHeight="1" outlineLevel="1" x14ac:dyDescent="0.2">
      <c r="C14" s="8" t="s">
        <v>7</v>
      </c>
      <c r="D14" s="8" t="s">
        <v>39</v>
      </c>
      <c r="E14" s="23">
        <v>2117321428.5699999</v>
      </c>
      <c r="F14" s="23"/>
      <c r="G14" s="24">
        <v>1992006998.4700003</v>
      </c>
      <c r="H14" s="24"/>
      <c r="I14" s="24"/>
      <c r="J14" s="23">
        <f>+L14-G14</f>
        <v>-16293968.420000076</v>
      </c>
      <c r="K14" s="25"/>
      <c r="L14" s="24">
        <v>1975713030.0500002</v>
      </c>
      <c r="M14" s="24"/>
      <c r="Q14" s="24"/>
      <c r="R14" s="97"/>
      <c r="S14" s="97"/>
      <c r="T14" s="19"/>
      <c r="U14" s="20"/>
    </row>
    <row r="15" spans="1:21" s="8" customFormat="1" outlineLevel="1" x14ac:dyDescent="0.2">
      <c r="C15" s="8" t="s">
        <v>7</v>
      </c>
      <c r="D15" s="8" t="s">
        <v>39</v>
      </c>
      <c r="E15" s="23">
        <v>1380000000</v>
      </c>
      <c r="G15" s="24">
        <v>1355185117.7999997</v>
      </c>
      <c r="J15" s="23">
        <f t="shared" si="0"/>
        <v>-11084972.850000143</v>
      </c>
      <c r="L15" s="24">
        <v>1344100144.9499996</v>
      </c>
      <c r="M15" s="24"/>
      <c r="N15" s="26"/>
      <c r="Q15" s="24"/>
      <c r="R15" s="97"/>
      <c r="S15" s="97"/>
      <c r="T15" s="19"/>
      <c r="U15" s="20"/>
    </row>
    <row r="16" spans="1:21" s="8" customFormat="1" outlineLevel="1" x14ac:dyDescent="0.2">
      <c r="C16" s="8" t="s">
        <v>7</v>
      </c>
      <c r="D16" s="8" t="s">
        <v>40</v>
      </c>
      <c r="E16" s="23">
        <v>4500000000</v>
      </c>
      <c r="G16" s="24">
        <v>4419081905.9400005</v>
      </c>
      <c r="J16" s="23">
        <f t="shared" si="0"/>
        <v>-36146650.620000839</v>
      </c>
      <c r="L16" s="24">
        <v>4382935255.3199997</v>
      </c>
      <c r="M16" s="24"/>
      <c r="P16" s="24"/>
      <c r="R16" s="97"/>
      <c r="S16" s="97"/>
      <c r="T16" s="17"/>
      <c r="U16" s="20"/>
    </row>
    <row r="17" spans="1:21" outlineLevel="1" x14ac:dyDescent="0.2">
      <c r="C17" s="8" t="s">
        <v>7</v>
      </c>
      <c r="D17" s="1" t="s">
        <v>41</v>
      </c>
      <c r="E17" s="23">
        <v>1400000000</v>
      </c>
      <c r="G17" s="24">
        <v>1358770926.9099998</v>
      </c>
      <c r="J17" s="23">
        <f t="shared" si="0"/>
        <v>-18417301.039999723</v>
      </c>
      <c r="L17" s="24">
        <v>1340353625.8700001</v>
      </c>
      <c r="N17" s="26"/>
      <c r="P17" s="24"/>
      <c r="T17" s="28"/>
      <c r="U17" s="20"/>
    </row>
    <row r="18" spans="1:21" outlineLevel="1" x14ac:dyDescent="0.2">
      <c r="C18" s="8" t="s">
        <v>7</v>
      </c>
      <c r="D18" s="1" t="s">
        <v>42</v>
      </c>
      <c r="E18" s="23">
        <v>1995143736.0699999</v>
      </c>
      <c r="G18" s="24">
        <v>1977933813.9899998</v>
      </c>
      <c r="J18" s="23">
        <f t="shared" si="0"/>
        <v>-13725127.629999876</v>
      </c>
      <c r="L18" s="24">
        <v>1964208686.3599999</v>
      </c>
      <c r="N18" s="26"/>
      <c r="P18" s="24"/>
      <c r="T18" s="28"/>
      <c r="U18" s="20"/>
    </row>
    <row r="19" spans="1:21" outlineLevel="1" x14ac:dyDescent="0.2">
      <c r="C19" s="8" t="s">
        <v>7</v>
      </c>
      <c r="D19" s="1" t="s">
        <v>42</v>
      </c>
      <c r="E19" s="23">
        <v>1320276000</v>
      </c>
      <c r="G19" s="24">
        <v>1319466228.72</v>
      </c>
      <c r="J19" s="23">
        <f>+L19-G19</f>
        <v>-7778459.3600001335</v>
      </c>
      <c r="L19" s="24">
        <v>1311687769.3599999</v>
      </c>
      <c r="N19" s="26"/>
      <c r="P19" s="24"/>
      <c r="T19" s="28"/>
      <c r="U19" s="20"/>
    </row>
    <row r="20" spans="1:21" ht="15" customHeight="1" outlineLevel="1" x14ac:dyDescent="0.2">
      <c r="C20" s="8" t="s">
        <v>7</v>
      </c>
      <c r="D20" s="1" t="s">
        <v>43</v>
      </c>
      <c r="E20" s="23">
        <v>1000000000</v>
      </c>
      <c r="G20" s="30">
        <v>991374094.12999976</v>
      </c>
      <c r="J20" s="29">
        <f>+L20-G20</f>
        <v>-6879267.5999999046</v>
      </c>
      <c r="L20" s="30">
        <v>984494826.52999985</v>
      </c>
      <c r="T20" s="28"/>
      <c r="U20" s="20"/>
    </row>
    <row r="21" spans="1:21" ht="18.600000000000001" customHeight="1" x14ac:dyDescent="0.2">
      <c r="C21" s="8"/>
      <c r="E21" s="60">
        <f>SUM(E11:E20)</f>
        <v>21653806164.639999</v>
      </c>
      <c r="G21" s="60">
        <f>SUM(G11:G20)</f>
        <v>20738685155.530003</v>
      </c>
      <c r="J21" s="60">
        <f>SUM(J11:J20)</f>
        <v>-168862022.46000123</v>
      </c>
      <c r="L21" s="60">
        <f>SUM(L11:L20)</f>
        <v>20569823133.07</v>
      </c>
      <c r="N21" s="116" t="s">
        <v>141</v>
      </c>
      <c r="P21" s="116" t="s">
        <v>142</v>
      </c>
      <c r="T21" s="8"/>
      <c r="U21" s="20"/>
    </row>
    <row r="22" spans="1:21" ht="20.25" customHeight="1" x14ac:dyDescent="0.2">
      <c r="B22" s="71" t="s">
        <v>8</v>
      </c>
      <c r="C22" s="76"/>
      <c r="D22" s="75"/>
      <c r="E22" s="77"/>
      <c r="G22" s="77"/>
      <c r="J22" s="77"/>
      <c r="L22" s="77"/>
      <c r="N22" s="117"/>
      <c r="P22" s="117"/>
      <c r="T22" s="8"/>
      <c r="U22" s="20"/>
    </row>
    <row r="23" spans="1:21" ht="6" customHeight="1" x14ac:dyDescent="0.2">
      <c r="C23" s="8"/>
      <c r="E23" s="23"/>
      <c r="G23" s="23"/>
      <c r="J23" s="23"/>
      <c r="L23" s="23"/>
      <c r="T23" s="8"/>
      <c r="U23" s="20"/>
    </row>
    <row r="24" spans="1:21" s="17" customFormat="1" ht="12" customHeight="1" outlineLevel="1" x14ac:dyDescent="0.2">
      <c r="A24" s="17" t="s">
        <v>50</v>
      </c>
      <c r="B24" s="17" t="s">
        <v>48</v>
      </c>
      <c r="C24" s="8" t="s">
        <v>49</v>
      </c>
      <c r="D24" s="8" t="s">
        <v>55</v>
      </c>
      <c r="E24" s="23">
        <v>1400000000</v>
      </c>
      <c r="F24" s="23"/>
      <c r="G24" s="23">
        <v>1400000000</v>
      </c>
      <c r="H24" s="24"/>
      <c r="I24" s="24"/>
      <c r="J24" s="23">
        <f>+L24-G24</f>
        <v>0</v>
      </c>
      <c r="K24" s="25"/>
      <c r="L24" s="23">
        <v>1400000000</v>
      </c>
      <c r="M24" s="21"/>
      <c r="N24" s="24">
        <v>519159200</v>
      </c>
      <c r="P24" s="24">
        <f>+L24-N24</f>
        <v>880840800</v>
      </c>
      <c r="Q24" s="21"/>
      <c r="R24" s="97"/>
      <c r="S24" s="97"/>
      <c r="U24" s="20"/>
    </row>
    <row r="25" spans="1:21" s="17" customFormat="1" ht="12" customHeight="1" outlineLevel="1" x14ac:dyDescent="0.2">
      <c r="A25" s="17" t="s">
        <v>50</v>
      </c>
      <c r="B25" s="17" t="s">
        <v>48</v>
      </c>
      <c r="C25" s="8" t="s">
        <v>49</v>
      </c>
      <c r="D25" s="8" t="s">
        <v>55</v>
      </c>
      <c r="E25" s="23">
        <v>1200000000</v>
      </c>
      <c r="F25" s="23"/>
      <c r="G25" s="23">
        <v>1200000000</v>
      </c>
      <c r="H25" s="24"/>
      <c r="I25" s="24"/>
      <c r="J25" s="23">
        <f>+L25-G25</f>
        <v>0</v>
      </c>
      <c r="K25" s="25"/>
      <c r="L25" s="23">
        <v>1200000000</v>
      </c>
      <c r="M25" s="21"/>
      <c r="N25" s="24">
        <v>433944000</v>
      </c>
      <c r="P25" s="24">
        <f>+L25-N25</f>
        <v>766056000</v>
      </c>
      <c r="Q25" s="21"/>
      <c r="R25" s="97"/>
      <c r="S25" s="97"/>
      <c r="U25" s="20"/>
    </row>
    <row r="26" spans="1:21" s="17" customFormat="1" ht="12" customHeight="1" outlineLevel="1" x14ac:dyDescent="0.2">
      <c r="A26" s="17" t="s">
        <v>50</v>
      </c>
      <c r="B26" s="17" t="s">
        <v>48</v>
      </c>
      <c r="C26" s="8" t="s">
        <v>49</v>
      </c>
      <c r="D26" s="8" t="s">
        <v>55</v>
      </c>
      <c r="E26" s="23">
        <v>665394050.15999997</v>
      </c>
      <c r="F26" s="23"/>
      <c r="G26" s="23">
        <v>637014515</v>
      </c>
      <c r="H26" s="24"/>
      <c r="I26" s="24"/>
      <c r="J26" s="23">
        <f>+L26-G26</f>
        <v>0</v>
      </c>
      <c r="K26" s="25"/>
      <c r="L26" s="23">
        <v>637014515</v>
      </c>
      <c r="M26" s="21"/>
      <c r="N26" s="24">
        <v>0</v>
      </c>
      <c r="P26" s="24">
        <f>+L26-N26</f>
        <v>637014515</v>
      </c>
      <c r="Q26" s="21"/>
      <c r="R26" s="97"/>
      <c r="S26" s="97"/>
      <c r="U26" s="20"/>
    </row>
    <row r="27" spans="1:21" s="17" customFormat="1" ht="12" customHeight="1" outlineLevel="1" x14ac:dyDescent="0.2">
      <c r="A27" s="17" t="s">
        <v>50</v>
      </c>
      <c r="B27" s="17" t="s">
        <v>48</v>
      </c>
      <c r="C27" s="8" t="s">
        <v>49</v>
      </c>
      <c r="D27" s="8" t="s">
        <v>55</v>
      </c>
      <c r="E27" s="23">
        <v>1020000000</v>
      </c>
      <c r="F27" s="23"/>
      <c r="G27" s="29">
        <v>1020000000</v>
      </c>
      <c r="H27" s="24"/>
      <c r="I27" s="24"/>
      <c r="J27" s="29">
        <f>+L27-G27</f>
        <v>0</v>
      </c>
      <c r="K27" s="25"/>
      <c r="L27" s="29">
        <v>1020000000</v>
      </c>
      <c r="M27" s="21"/>
      <c r="N27" s="30">
        <v>350154780</v>
      </c>
      <c r="P27" s="30">
        <f>+L27-N27</f>
        <v>669845220</v>
      </c>
      <c r="Q27" s="21"/>
      <c r="R27" s="97"/>
      <c r="S27" s="97"/>
      <c r="U27" s="20"/>
    </row>
    <row r="28" spans="1:21" x14ac:dyDescent="0.2">
      <c r="C28" s="8"/>
      <c r="E28" s="60">
        <f>SUM(E24:E27)</f>
        <v>4285394050.1599998</v>
      </c>
      <c r="G28" s="60">
        <f>SUM(G24:G27)</f>
        <v>4257014515</v>
      </c>
      <c r="J28" s="60">
        <f>SUM(J24:J27)</f>
        <v>0</v>
      </c>
      <c r="L28" s="60">
        <f>SUM(L24:L27)</f>
        <v>4257014515</v>
      </c>
      <c r="N28" s="62">
        <f>SUM(N24:N27)</f>
        <v>1303257980</v>
      </c>
      <c r="P28" s="23">
        <f>SUM(P24:P27)</f>
        <v>2953756535</v>
      </c>
      <c r="Q28" s="92"/>
      <c r="T28" s="8"/>
      <c r="U28" s="20"/>
    </row>
    <row r="29" spans="1:21" ht="20.25" customHeight="1" x14ac:dyDescent="0.2">
      <c r="B29" s="71" t="s">
        <v>10</v>
      </c>
      <c r="C29" s="76"/>
      <c r="D29" s="75"/>
      <c r="E29" s="75"/>
      <c r="G29" s="75"/>
      <c r="J29" s="77"/>
      <c r="L29" s="75"/>
    </row>
    <row r="30" spans="1:21" s="17" customFormat="1" outlineLevel="1" x14ac:dyDescent="0.2">
      <c r="C30" s="8"/>
      <c r="D30" s="8"/>
      <c r="E30" s="23"/>
      <c r="F30" s="23"/>
      <c r="G30" s="23"/>
      <c r="H30" s="24"/>
      <c r="I30" s="24"/>
      <c r="J30" s="23"/>
      <c r="K30" s="25"/>
      <c r="L30" s="23"/>
      <c r="M30" s="21"/>
      <c r="N30" s="93"/>
      <c r="O30" s="95"/>
      <c r="P30" s="93"/>
      <c r="Q30" s="21"/>
      <c r="R30" s="97"/>
      <c r="S30" s="97"/>
      <c r="U30" s="20"/>
    </row>
    <row r="31" spans="1:21" s="8" customFormat="1" outlineLevel="1" x14ac:dyDescent="0.2">
      <c r="C31" s="8" t="s">
        <v>31</v>
      </c>
      <c r="E31" s="24">
        <v>2913934381</v>
      </c>
      <c r="F31" s="23"/>
      <c r="G31" s="24"/>
      <c r="H31" s="24"/>
      <c r="I31" s="24"/>
      <c r="J31" s="23">
        <v>-2913934381</v>
      </c>
      <c r="K31" s="25"/>
      <c r="L31" s="24"/>
      <c r="M31" s="24"/>
      <c r="N31" s="93"/>
      <c r="O31" s="93"/>
      <c r="P31" s="94"/>
      <c r="R31" s="97"/>
      <c r="S31" s="97"/>
    </row>
    <row r="32" spans="1:21" s="8" customFormat="1" outlineLevel="1" x14ac:dyDescent="0.2">
      <c r="E32" s="24"/>
      <c r="F32" s="23"/>
      <c r="G32" s="24"/>
      <c r="H32" s="24"/>
      <c r="I32" s="24"/>
      <c r="J32" s="24"/>
      <c r="K32" s="25"/>
      <c r="L32" s="24"/>
      <c r="M32" s="24"/>
      <c r="N32" s="93"/>
      <c r="O32" s="93"/>
      <c r="P32" s="94"/>
      <c r="R32" s="97"/>
      <c r="S32" s="97"/>
    </row>
    <row r="33" spans="1:23" s="8" customFormat="1" ht="14.25" customHeight="1" x14ac:dyDescent="0.2">
      <c r="E33" s="59">
        <f>SUM(E30:E31)</f>
        <v>2913934381</v>
      </c>
      <c r="F33" s="23"/>
      <c r="G33" s="59">
        <f>SUM(G30:G31)</f>
        <v>0</v>
      </c>
      <c r="H33" s="24"/>
      <c r="I33" s="24"/>
      <c r="J33" s="59">
        <f>SUM(J30:J31)</f>
        <v>-2913934381</v>
      </c>
      <c r="K33" s="25"/>
      <c r="L33" s="59">
        <f>SUM(L30:L31)</f>
        <v>0</v>
      </c>
      <c r="M33" s="24"/>
      <c r="N33" s="93"/>
      <c r="O33" s="93"/>
      <c r="P33" s="94"/>
      <c r="R33" s="97"/>
      <c r="S33" s="97"/>
    </row>
    <row r="34" spans="1:23" s="8" customFormat="1" ht="15" customHeight="1" x14ac:dyDescent="0.25">
      <c r="B34" s="78" t="s">
        <v>12</v>
      </c>
      <c r="C34" s="76"/>
      <c r="D34" s="76"/>
      <c r="E34" s="79"/>
      <c r="F34" s="24"/>
      <c r="G34" s="80"/>
      <c r="H34" s="24"/>
      <c r="I34" s="24"/>
      <c r="J34" s="81"/>
      <c r="K34" s="24"/>
      <c r="L34" s="77"/>
      <c r="M34" s="36"/>
      <c r="N34" s="94"/>
      <c r="O34" s="94"/>
      <c r="P34" s="94"/>
      <c r="R34" s="97"/>
      <c r="S34" s="97"/>
      <c r="T34" s="28"/>
      <c r="U34" s="20"/>
      <c r="W34" s="37"/>
    </row>
    <row r="35" spans="1:23" s="8" customFormat="1" ht="5.25" customHeight="1" x14ac:dyDescent="0.2">
      <c r="B35" s="76"/>
      <c r="C35" s="76"/>
      <c r="D35" s="76"/>
      <c r="E35" s="82"/>
      <c r="F35" s="38"/>
      <c r="G35" s="83"/>
      <c r="H35" s="24"/>
      <c r="I35" s="24"/>
      <c r="J35" s="84"/>
      <c r="K35" s="24"/>
      <c r="L35" s="84"/>
      <c r="M35" s="41"/>
      <c r="R35" s="97"/>
      <c r="S35" s="97"/>
      <c r="W35" s="37"/>
    </row>
    <row r="36" spans="1:23" s="8" customFormat="1" x14ac:dyDescent="0.2">
      <c r="B36" s="8" t="s">
        <v>13</v>
      </c>
      <c r="C36" s="10"/>
      <c r="E36" s="24"/>
      <c r="F36" s="24"/>
      <c r="G36" s="34"/>
      <c r="H36" s="24"/>
      <c r="I36" s="24"/>
      <c r="J36" s="35"/>
      <c r="K36" s="24"/>
      <c r="L36" s="24"/>
      <c r="M36" s="36"/>
      <c r="R36" s="97"/>
      <c r="S36" s="97"/>
      <c r="T36" s="1"/>
      <c r="U36" s="20"/>
      <c r="W36" s="37"/>
    </row>
    <row r="37" spans="1:23" s="8" customFormat="1" ht="6" customHeight="1" x14ac:dyDescent="0.2">
      <c r="B37" s="10"/>
      <c r="C37" s="10"/>
      <c r="E37" s="24"/>
      <c r="F37" s="24"/>
      <c r="G37" s="34"/>
      <c r="H37" s="24"/>
      <c r="I37" s="24"/>
      <c r="J37" s="35"/>
      <c r="K37" s="24"/>
      <c r="L37" s="24"/>
      <c r="M37" s="36"/>
      <c r="R37" s="97"/>
      <c r="S37" s="97"/>
      <c r="W37" s="37"/>
    </row>
    <row r="38" spans="1:23" s="8" customFormat="1" x14ac:dyDescent="0.2">
      <c r="B38" s="10"/>
      <c r="C38" s="8" t="s">
        <v>14</v>
      </c>
      <c r="E38" s="24"/>
      <c r="F38" s="24"/>
      <c r="G38" s="34"/>
      <c r="H38" s="34"/>
      <c r="I38" s="34"/>
      <c r="J38" s="34"/>
      <c r="K38" s="34"/>
      <c r="L38" s="35"/>
      <c r="M38" s="36"/>
      <c r="R38" s="97"/>
      <c r="S38" s="97"/>
      <c r="U38" s="20"/>
      <c r="W38" s="37"/>
    </row>
    <row r="39" spans="1:23" s="8" customFormat="1" outlineLevel="1" x14ac:dyDescent="0.2">
      <c r="A39" s="43" t="s">
        <v>15</v>
      </c>
      <c r="B39" s="10"/>
      <c r="C39" s="8" t="s">
        <v>7</v>
      </c>
      <c r="D39" s="8" t="s">
        <v>43</v>
      </c>
      <c r="E39" s="24"/>
      <c r="F39" s="24"/>
      <c r="G39" s="42">
        <v>320104615.44000077</v>
      </c>
      <c r="H39" s="23"/>
      <c r="I39" s="23"/>
      <c r="J39" s="23">
        <f>+L39-G39</f>
        <v>-24007846.139999807</v>
      </c>
      <c r="K39" s="34"/>
      <c r="L39" s="42">
        <v>296096769.30000097</v>
      </c>
      <c r="M39" s="36"/>
      <c r="N39" s="24"/>
      <c r="O39" s="24"/>
      <c r="P39" s="24"/>
      <c r="Q39" s="24"/>
      <c r="R39" s="97"/>
      <c r="S39" s="97"/>
      <c r="T39" s="15"/>
    </row>
    <row r="40" spans="1:23" s="8" customFormat="1" outlineLevel="1" x14ac:dyDescent="0.2">
      <c r="A40" s="43" t="s">
        <v>16</v>
      </c>
      <c r="B40" s="10"/>
      <c r="C40" s="8" t="s">
        <v>7</v>
      </c>
      <c r="D40" s="8" t="s">
        <v>33</v>
      </c>
      <c r="E40" s="24"/>
      <c r="F40" s="24"/>
      <c r="G40" s="42">
        <v>317437076.98000079</v>
      </c>
      <c r="H40" s="23"/>
      <c r="I40" s="23"/>
      <c r="J40" s="23">
        <f>+L40-G40</f>
        <v>-24007846.139999807</v>
      </c>
      <c r="K40" s="34"/>
      <c r="L40" s="42">
        <v>293429230.84000099</v>
      </c>
      <c r="M40" s="36"/>
      <c r="N40" s="24"/>
      <c r="O40" s="24"/>
      <c r="P40" s="24"/>
      <c r="Q40" s="24"/>
      <c r="R40" s="97"/>
      <c r="S40" s="97"/>
      <c r="T40" s="15"/>
    </row>
    <row r="41" spans="1:23" s="8" customFormat="1" ht="6" customHeight="1" outlineLevel="1" x14ac:dyDescent="0.2">
      <c r="B41" s="10"/>
      <c r="C41" s="46"/>
      <c r="E41" s="24"/>
      <c r="F41" s="24"/>
      <c r="G41" s="29"/>
      <c r="H41" s="24"/>
      <c r="I41" s="24"/>
      <c r="J41" s="44"/>
      <c r="K41" s="24"/>
      <c r="L41" s="30"/>
      <c r="M41" s="36"/>
      <c r="N41" s="24"/>
      <c r="O41" s="24"/>
      <c r="P41" s="24"/>
      <c r="Q41" s="24"/>
      <c r="R41" s="97"/>
      <c r="S41" s="97"/>
      <c r="T41" s="15"/>
    </row>
    <row r="42" spans="1:23" s="8" customFormat="1" x14ac:dyDescent="0.2">
      <c r="B42" s="10"/>
      <c r="C42" s="46"/>
      <c r="D42" s="47"/>
      <c r="E42" s="24"/>
      <c r="F42" s="24"/>
      <c r="G42" s="60">
        <f>SUM(G39:G40)</f>
        <v>637541692.42000151</v>
      </c>
      <c r="H42" s="24"/>
      <c r="I42" s="24"/>
      <c r="J42" s="60">
        <f>SUM(J39:J40)</f>
        <v>-48015692.279999614</v>
      </c>
      <c r="K42" s="24"/>
      <c r="L42" s="60">
        <f>SUM(L39:L40)</f>
        <v>589526000.14000201</v>
      </c>
      <c r="M42" s="36"/>
      <c r="N42" s="24"/>
      <c r="O42" s="24"/>
      <c r="P42" s="24"/>
      <c r="Q42" s="24"/>
      <c r="R42" s="97"/>
      <c r="S42" s="97"/>
      <c r="T42" s="15"/>
    </row>
    <row r="43" spans="1:23" s="8" customFormat="1" x14ac:dyDescent="0.2">
      <c r="B43" s="10"/>
      <c r="C43" s="46"/>
      <c r="D43" s="47"/>
      <c r="E43" s="24"/>
      <c r="F43" s="24"/>
      <c r="G43" s="23"/>
      <c r="H43" s="24"/>
      <c r="I43" s="24"/>
      <c r="J43" s="23"/>
      <c r="K43" s="24"/>
      <c r="L43" s="23"/>
      <c r="M43" s="36"/>
      <c r="N43" s="24"/>
      <c r="O43" s="24"/>
      <c r="P43" s="24"/>
      <c r="Q43" s="24"/>
      <c r="R43" s="97"/>
      <c r="S43" s="97"/>
      <c r="T43" s="15"/>
    </row>
    <row r="44" spans="1:23" s="8" customFormat="1" x14ac:dyDescent="0.2">
      <c r="B44" s="10"/>
      <c r="C44" s="46"/>
      <c r="D44" s="47"/>
      <c r="E44" s="24"/>
      <c r="F44" s="24"/>
      <c r="G44" s="23"/>
      <c r="H44" s="24"/>
      <c r="I44" s="24"/>
      <c r="J44" s="23"/>
      <c r="K44" s="24"/>
      <c r="L44" s="23"/>
      <c r="M44" s="36"/>
      <c r="N44" s="45"/>
      <c r="R44" s="97"/>
      <c r="S44" s="97"/>
    </row>
    <row r="45" spans="1:23" s="64" customFormat="1" ht="15" customHeight="1" x14ac:dyDescent="0.2">
      <c r="A45" s="127" t="s">
        <v>48</v>
      </c>
      <c r="B45" s="128"/>
      <c r="C45" s="63" t="s">
        <v>51</v>
      </c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R45" s="97"/>
      <c r="S45" s="97"/>
    </row>
    <row r="46" spans="1:23" s="64" customFormat="1" ht="15" customHeight="1" x14ac:dyDescent="0.2">
      <c r="A46" s="129" t="s">
        <v>50</v>
      </c>
      <c r="B46" s="130"/>
      <c r="C46" s="64" t="s">
        <v>54</v>
      </c>
      <c r="E46" s="66"/>
      <c r="G46" s="90" t="s">
        <v>147</v>
      </c>
      <c r="N46" s="66"/>
      <c r="P46" s="67"/>
      <c r="R46" s="97"/>
      <c r="S46" s="97"/>
    </row>
    <row r="47" spans="1:23" s="64" customFormat="1" ht="15" customHeight="1" x14ac:dyDescent="0.2">
      <c r="A47" s="129" t="s">
        <v>52</v>
      </c>
      <c r="B47" s="129"/>
      <c r="C47" s="64" t="s">
        <v>53</v>
      </c>
      <c r="E47" s="68"/>
      <c r="F47" s="68"/>
      <c r="N47" s="69"/>
      <c r="R47" s="97"/>
      <c r="S47" s="97"/>
    </row>
    <row r="48" spans="1:23" ht="15" x14ac:dyDescent="0.25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</row>
    <row r="49" spans="10:14" x14ac:dyDescent="0.2">
      <c r="J49" s="53"/>
      <c r="K49" s="53"/>
      <c r="L49" s="53"/>
      <c r="M49" s="53"/>
      <c r="N49" s="53"/>
    </row>
    <row r="50" spans="10:14" x14ac:dyDescent="0.2">
      <c r="J50" s="53"/>
      <c r="K50" s="53"/>
      <c r="L50" s="53"/>
      <c r="M50" s="53"/>
      <c r="N50" s="53"/>
    </row>
    <row r="51" spans="10:14" x14ac:dyDescent="0.2">
      <c r="J51" s="53"/>
      <c r="K51" s="53"/>
      <c r="L51" s="53"/>
      <c r="M51" s="53"/>
      <c r="N51" s="53"/>
    </row>
    <row r="52" spans="10:14" x14ac:dyDescent="0.2">
      <c r="J52" s="53"/>
      <c r="K52" s="53"/>
      <c r="L52" s="53"/>
      <c r="M52" s="53"/>
      <c r="N52" s="53"/>
    </row>
    <row r="53" spans="10:14" x14ac:dyDescent="0.2">
      <c r="N53" s="54"/>
    </row>
  </sheetData>
  <mergeCells count="13">
    <mergeCell ref="A47:B47"/>
    <mergeCell ref="A1:Q1"/>
    <mergeCell ref="A2:Q2"/>
    <mergeCell ref="A3:Q3"/>
    <mergeCell ref="A4:Q4"/>
    <mergeCell ref="E8:E9"/>
    <mergeCell ref="G8:G9"/>
    <mergeCell ref="J8:J9"/>
    <mergeCell ref="L8:L9"/>
    <mergeCell ref="N21:N22"/>
    <mergeCell ref="P21:P22"/>
    <mergeCell ref="A45:B45"/>
    <mergeCell ref="A46:B46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landscape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1" tint="0.499984740745262"/>
    <pageSetUpPr fitToPage="1"/>
  </sheetPr>
  <dimension ref="A1:W52"/>
  <sheetViews>
    <sheetView showGridLines="0" zoomScale="80" zoomScaleNormal="80" workbookViewId="0">
      <selection activeCell="J30" sqref="J30:J31"/>
    </sheetView>
  </sheetViews>
  <sheetFormatPr baseColWidth="10" defaultColWidth="11.42578125" defaultRowHeight="12.75" outlineLevelRow="1" x14ac:dyDescent="0.2"/>
  <cols>
    <col min="1" max="1" width="3.28515625" style="1" customWidth="1"/>
    <col min="2" max="2" width="2.7109375" style="1" customWidth="1"/>
    <col min="3" max="3" width="15.7109375" style="1" customWidth="1"/>
    <col min="4" max="4" width="13.85546875" style="1" bestFit="1" customWidth="1"/>
    <col min="5" max="5" width="18.5703125" style="1" customWidth="1"/>
    <col min="6" max="6" width="1.28515625" style="1" customWidth="1"/>
    <col min="7" max="7" width="17.7109375" style="1" customWidth="1"/>
    <col min="8" max="9" width="2.42578125" style="1" customWidth="1"/>
    <col min="10" max="10" width="18.85546875" style="1" customWidth="1"/>
    <col min="11" max="11" width="2.42578125" style="1" customWidth="1"/>
    <col min="12" max="12" width="19.140625" style="1" customWidth="1"/>
    <col min="13" max="13" width="1.7109375" style="1" customWidth="1"/>
    <col min="14" max="14" width="19" style="1" customWidth="1"/>
    <col min="15" max="15" width="4.42578125" style="1" customWidth="1"/>
    <col min="16" max="17" width="18.7109375" style="1" customWidth="1"/>
    <col min="18" max="18" width="17.5703125" style="97" bestFit="1" customWidth="1"/>
    <col min="19" max="19" width="16.5703125" style="97" bestFit="1" customWidth="1"/>
    <col min="20" max="20" width="16" style="1" bestFit="1" customWidth="1"/>
    <col min="21" max="21" width="18.7109375" style="1" customWidth="1"/>
    <col min="22" max="16384" width="11.42578125" style="1"/>
  </cols>
  <sheetData>
    <row r="1" spans="1:21" ht="26.25" x14ac:dyDescent="0.4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</row>
    <row r="2" spans="1:21" ht="21" x14ac:dyDescent="0.35">
      <c r="A2" s="121" t="s">
        <v>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</row>
    <row r="3" spans="1:21" ht="15.75" x14ac:dyDescent="0.25">
      <c r="A3" s="122" t="s">
        <v>143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</row>
    <row r="4" spans="1:21" ht="15.75" customHeight="1" x14ac:dyDescent="0.2">
      <c r="A4" s="123" t="s">
        <v>2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</row>
    <row r="5" spans="1:21" s="8" customFormat="1" ht="6" customHeight="1" thickBot="1" x14ac:dyDescent="0.25">
      <c r="C5" s="9"/>
      <c r="I5" s="10"/>
      <c r="J5" s="10"/>
      <c r="K5" s="10"/>
      <c r="L5" s="10"/>
      <c r="M5" s="10"/>
      <c r="N5" s="10"/>
      <c r="R5" s="97"/>
      <c r="S5" s="97"/>
    </row>
    <row r="6" spans="1:21" s="8" customFormat="1" ht="18" customHeight="1" thickBot="1" x14ac:dyDescent="0.25">
      <c r="B6" s="55"/>
      <c r="C6" s="55"/>
      <c r="D6" s="55"/>
      <c r="E6" s="55"/>
      <c r="F6" s="55"/>
      <c r="G6" s="56"/>
      <c r="H6" s="56"/>
      <c r="I6" s="57"/>
      <c r="J6" s="56" t="s">
        <v>3</v>
      </c>
      <c r="K6" s="56"/>
      <c r="L6" s="56"/>
      <c r="M6" s="56"/>
      <c r="N6" s="55"/>
      <c r="O6" s="55"/>
      <c r="P6" s="55"/>
      <c r="Q6" s="55"/>
      <c r="R6" s="97"/>
      <c r="S6" s="97"/>
    </row>
    <row r="7" spans="1:21" s="8" customFormat="1" ht="10.5" customHeight="1" x14ac:dyDescent="0.2">
      <c r="C7" s="10"/>
      <c r="D7" s="10"/>
      <c r="E7" s="12"/>
      <c r="F7" s="12"/>
      <c r="G7" s="12"/>
      <c r="H7" s="12"/>
      <c r="I7" s="12"/>
      <c r="J7" s="12"/>
      <c r="K7" s="12"/>
      <c r="L7" s="12"/>
      <c r="M7" s="12"/>
      <c r="Q7" s="12"/>
      <c r="R7" s="97"/>
      <c r="S7" s="97"/>
    </row>
    <row r="8" spans="1:21" s="8" customFormat="1" x14ac:dyDescent="0.2">
      <c r="E8" s="125" t="s">
        <v>4</v>
      </c>
      <c r="F8" s="13"/>
      <c r="G8" s="116" t="s">
        <v>99</v>
      </c>
      <c r="H8" s="14"/>
      <c r="I8" s="15"/>
      <c r="J8" s="125" t="s">
        <v>5</v>
      </c>
      <c r="L8" s="116" t="s">
        <v>144</v>
      </c>
      <c r="Q8" s="16"/>
      <c r="R8" s="97"/>
      <c r="S8" s="97"/>
    </row>
    <row r="9" spans="1:21" s="17" customFormat="1" x14ac:dyDescent="0.2">
      <c r="C9" s="13"/>
      <c r="E9" s="126"/>
      <c r="F9" s="13"/>
      <c r="G9" s="117"/>
      <c r="H9" s="18"/>
      <c r="J9" s="126"/>
      <c r="L9" s="117"/>
      <c r="M9" s="16"/>
      <c r="Q9" s="16"/>
      <c r="R9" s="97"/>
      <c r="S9" s="97"/>
      <c r="U9" s="20"/>
    </row>
    <row r="10" spans="1:21" s="17" customFormat="1" ht="20.25" customHeight="1" x14ac:dyDescent="0.2">
      <c r="B10" s="71" t="s">
        <v>6</v>
      </c>
      <c r="C10" s="72"/>
      <c r="D10" s="73"/>
      <c r="E10" s="72"/>
      <c r="F10" s="13"/>
      <c r="G10" s="74"/>
      <c r="J10" s="72"/>
      <c r="L10" s="74"/>
      <c r="M10" s="21"/>
      <c r="N10" s="21"/>
      <c r="P10" s="21"/>
      <c r="Q10" s="16"/>
      <c r="R10" s="97"/>
      <c r="S10" s="97"/>
      <c r="U10" s="20"/>
    </row>
    <row r="11" spans="1:21" s="17" customFormat="1" ht="12" customHeight="1" outlineLevel="1" x14ac:dyDescent="0.2">
      <c r="C11" s="8" t="s">
        <v>7</v>
      </c>
      <c r="D11" s="8" t="s">
        <v>38</v>
      </c>
      <c r="E11" s="23">
        <v>1160000000</v>
      </c>
      <c r="F11" s="23"/>
      <c r="G11" s="24">
        <v>982657160.01999986</v>
      </c>
      <c r="H11" s="24"/>
      <c r="I11" s="24"/>
      <c r="J11" s="23">
        <f>+L11-G11</f>
        <v>-8690177.4600000381</v>
      </c>
      <c r="K11" s="25"/>
      <c r="L11" s="24">
        <v>973966982.55999982</v>
      </c>
      <c r="M11" s="21"/>
      <c r="N11" s="26"/>
      <c r="P11" s="24"/>
      <c r="Q11" s="21"/>
      <c r="R11" s="97"/>
      <c r="S11" s="97"/>
      <c r="U11" s="20"/>
    </row>
    <row r="12" spans="1:21" s="8" customFormat="1" ht="12.75" customHeight="1" outlineLevel="1" x14ac:dyDescent="0.2">
      <c r="C12" s="8" t="s">
        <v>7</v>
      </c>
      <c r="D12" s="8" t="s">
        <v>38</v>
      </c>
      <c r="E12" s="23">
        <v>5000000000</v>
      </c>
      <c r="F12" s="23"/>
      <c r="G12" s="24">
        <v>4656953230.5700006</v>
      </c>
      <c r="H12" s="24"/>
      <c r="I12" s="24"/>
      <c r="J12" s="23">
        <f t="shared" ref="J12:J18" si="0">+L12-G12</f>
        <v>-41183997.520000458</v>
      </c>
      <c r="K12" s="25"/>
      <c r="L12" s="24">
        <v>4615769233.0500002</v>
      </c>
      <c r="M12" s="24"/>
      <c r="N12" s="58"/>
      <c r="O12" s="1"/>
      <c r="Q12" s="24"/>
      <c r="R12" s="97"/>
      <c r="S12" s="97"/>
    </row>
    <row r="13" spans="1:21" s="8" customFormat="1" ht="12.75" customHeight="1" outlineLevel="1" x14ac:dyDescent="0.2">
      <c r="C13" s="8" t="s">
        <v>7</v>
      </c>
      <c r="D13" s="8" t="s">
        <v>39</v>
      </c>
      <c r="E13" s="23">
        <v>1781065000</v>
      </c>
      <c r="F13" s="23"/>
      <c r="G13" s="24">
        <v>1685255678.9800003</v>
      </c>
      <c r="H13" s="24"/>
      <c r="I13" s="24"/>
      <c r="J13" s="23">
        <f>+L13-G13</f>
        <v>-15417763.0400002</v>
      </c>
      <c r="K13" s="25"/>
      <c r="L13" s="24">
        <v>1669837915.9400001</v>
      </c>
      <c r="M13" s="24"/>
      <c r="Q13" s="24"/>
      <c r="R13" s="97"/>
      <c r="S13" s="97"/>
      <c r="T13" s="11"/>
      <c r="U13" s="20"/>
    </row>
    <row r="14" spans="1:21" s="8" customFormat="1" ht="12.75" customHeight="1" outlineLevel="1" x14ac:dyDescent="0.2">
      <c r="C14" s="8" t="s">
        <v>7</v>
      </c>
      <c r="D14" s="8" t="s">
        <v>39</v>
      </c>
      <c r="E14" s="23">
        <v>2117321428.5699999</v>
      </c>
      <c r="F14" s="23"/>
      <c r="G14" s="24">
        <v>1992006998.4700003</v>
      </c>
      <c r="H14" s="24"/>
      <c r="I14" s="24"/>
      <c r="J14" s="23">
        <f>+L14-G14</f>
        <v>-18224114.170000076</v>
      </c>
      <c r="K14" s="25"/>
      <c r="L14" s="24">
        <v>1973782884.3000002</v>
      </c>
      <c r="M14" s="24"/>
      <c r="Q14" s="24"/>
      <c r="R14" s="97"/>
      <c r="S14" s="97"/>
      <c r="T14" s="19"/>
      <c r="U14" s="20"/>
    </row>
    <row r="15" spans="1:21" s="8" customFormat="1" outlineLevel="1" x14ac:dyDescent="0.2">
      <c r="C15" s="8" t="s">
        <v>7</v>
      </c>
      <c r="D15" s="8" t="s">
        <v>39</v>
      </c>
      <c r="E15" s="23">
        <v>1380000000</v>
      </c>
      <c r="G15" s="24">
        <v>1355185117.7999997</v>
      </c>
      <c r="J15" s="23">
        <f t="shared" si="0"/>
        <v>-12398073.060000181</v>
      </c>
      <c r="L15" s="24">
        <v>1342787044.7399995</v>
      </c>
      <c r="M15" s="24"/>
      <c r="N15" s="26"/>
      <c r="Q15" s="24"/>
      <c r="R15" s="97"/>
      <c r="S15" s="97"/>
      <c r="T15" s="19"/>
      <c r="U15" s="20"/>
    </row>
    <row r="16" spans="1:21" s="8" customFormat="1" outlineLevel="1" x14ac:dyDescent="0.2">
      <c r="C16" s="8" t="s">
        <v>7</v>
      </c>
      <c r="D16" s="8" t="s">
        <v>40</v>
      </c>
      <c r="E16" s="23">
        <v>4500000000</v>
      </c>
      <c r="G16" s="24">
        <v>4419081905.9400005</v>
      </c>
      <c r="J16" s="23">
        <f t="shared" si="0"/>
        <v>-40428499.120000839</v>
      </c>
      <c r="L16" s="24">
        <v>4378653406.8199997</v>
      </c>
      <c r="M16" s="24"/>
      <c r="P16" s="24"/>
      <c r="R16" s="97"/>
      <c r="S16" s="97"/>
      <c r="T16" s="17"/>
      <c r="U16" s="20"/>
    </row>
    <row r="17" spans="1:21" outlineLevel="1" x14ac:dyDescent="0.2">
      <c r="C17" s="8" t="s">
        <v>7</v>
      </c>
      <c r="D17" s="1" t="s">
        <v>41</v>
      </c>
      <c r="E17" s="23">
        <v>1400000000</v>
      </c>
      <c r="G17" s="24">
        <v>1358770926.9099998</v>
      </c>
      <c r="J17" s="23">
        <f t="shared" si="0"/>
        <v>-20598971.849999666</v>
      </c>
      <c r="L17" s="24">
        <v>1338171955.0600002</v>
      </c>
      <c r="N17" s="26"/>
      <c r="P17" s="24"/>
      <c r="T17" s="28"/>
      <c r="U17" s="20"/>
    </row>
    <row r="18" spans="1:21" outlineLevel="1" x14ac:dyDescent="0.2">
      <c r="C18" s="8" t="s">
        <v>7</v>
      </c>
      <c r="D18" s="1" t="s">
        <v>42</v>
      </c>
      <c r="E18" s="23">
        <v>1995143736.0699999</v>
      </c>
      <c r="G18" s="24">
        <v>1977933813.9899998</v>
      </c>
      <c r="J18" s="23">
        <f t="shared" si="0"/>
        <v>-15350974.4599998</v>
      </c>
      <c r="L18" s="24">
        <v>1962582839.53</v>
      </c>
      <c r="N18" s="26"/>
      <c r="P18" s="24"/>
      <c r="T18" s="28"/>
      <c r="U18" s="20"/>
    </row>
    <row r="19" spans="1:21" outlineLevel="1" x14ac:dyDescent="0.2">
      <c r="C19" s="8" t="s">
        <v>7</v>
      </c>
      <c r="D19" s="1" t="s">
        <v>42</v>
      </c>
      <c r="E19" s="23">
        <v>1320276000</v>
      </c>
      <c r="G19" s="24">
        <v>1319466228.72</v>
      </c>
      <c r="J19" s="23">
        <f>+L19-G19</f>
        <v>-8699877.6400001049</v>
      </c>
      <c r="L19" s="24">
        <v>1310766351.0799999</v>
      </c>
      <c r="N19" s="26"/>
      <c r="P19" s="24"/>
      <c r="T19" s="28"/>
      <c r="U19" s="20"/>
    </row>
    <row r="20" spans="1:21" ht="15" customHeight="1" outlineLevel="1" x14ac:dyDescent="0.2">
      <c r="C20" s="8" t="s">
        <v>7</v>
      </c>
      <c r="D20" s="1" t="s">
        <v>43</v>
      </c>
      <c r="E20" s="23">
        <v>1000000000</v>
      </c>
      <c r="G20" s="30">
        <v>991374094.12999976</v>
      </c>
      <c r="J20" s="29">
        <f>+L20-G20</f>
        <v>-7694169.6999999285</v>
      </c>
      <c r="L20" s="30">
        <v>983679924.42999983</v>
      </c>
      <c r="T20" s="28"/>
      <c r="U20" s="20"/>
    </row>
    <row r="21" spans="1:21" ht="18.600000000000001" customHeight="1" x14ac:dyDescent="0.2">
      <c r="C21" s="8"/>
      <c r="E21" s="60">
        <f>SUM(E11:E20)</f>
        <v>21653806164.639999</v>
      </c>
      <c r="G21" s="60">
        <f>SUM(G11:G20)</f>
        <v>20738685155.530003</v>
      </c>
      <c r="J21" s="60">
        <f>SUM(J11:J20)</f>
        <v>-188686618.02000129</v>
      </c>
      <c r="L21" s="60">
        <f>SUM(L11:L20)</f>
        <v>20549998537.509995</v>
      </c>
      <c r="N21" s="116" t="s">
        <v>145</v>
      </c>
      <c r="P21" s="116" t="s">
        <v>146</v>
      </c>
      <c r="T21" s="8"/>
      <c r="U21" s="20"/>
    </row>
    <row r="22" spans="1:21" ht="20.25" customHeight="1" x14ac:dyDescent="0.2">
      <c r="B22" s="71" t="s">
        <v>8</v>
      </c>
      <c r="C22" s="76"/>
      <c r="D22" s="75"/>
      <c r="E22" s="77"/>
      <c r="G22" s="77"/>
      <c r="J22" s="77"/>
      <c r="L22" s="77"/>
      <c r="N22" s="117"/>
      <c r="P22" s="117"/>
      <c r="T22" s="8"/>
      <c r="U22" s="20"/>
    </row>
    <row r="23" spans="1:21" ht="6" customHeight="1" x14ac:dyDescent="0.2">
      <c r="C23" s="8"/>
      <c r="E23" s="23"/>
      <c r="G23" s="23"/>
      <c r="J23" s="23"/>
      <c r="L23" s="23"/>
      <c r="T23" s="8"/>
      <c r="U23" s="20"/>
    </row>
    <row r="24" spans="1:21" s="17" customFormat="1" ht="12" customHeight="1" outlineLevel="1" x14ac:dyDescent="0.2">
      <c r="A24" s="17" t="s">
        <v>50</v>
      </c>
      <c r="B24" s="17" t="s">
        <v>48</v>
      </c>
      <c r="C24" s="8" t="s">
        <v>49</v>
      </c>
      <c r="D24" s="8" t="s">
        <v>55</v>
      </c>
      <c r="E24" s="23">
        <v>1400000000</v>
      </c>
      <c r="F24" s="23"/>
      <c r="G24" s="23">
        <v>1400000000</v>
      </c>
      <c r="H24" s="24"/>
      <c r="I24" s="24"/>
      <c r="J24" s="23">
        <f>+L24-G24</f>
        <v>0</v>
      </c>
      <c r="K24" s="25"/>
      <c r="L24" s="23">
        <v>1400000000</v>
      </c>
      <c r="M24" s="21"/>
      <c r="N24" s="24">
        <v>490399000</v>
      </c>
      <c r="P24" s="24">
        <f>+L24-N24</f>
        <v>909601000</v>
      </c>
      <c r="Q24" s="21"/>
      <c r="R24" s="97"/>
      <c r="S24" s="97"/>
      <c r="U24" s="20"/>
    </row>
    <row r="25" spans="1:21" s="17" customFormat="1" ht="12" customHeight="1" outlineLevel="1" x14ac:dyDescent="0.2">
      <c r="A25" s="17" t="s">
        <v>50</v>
      </c>
      <c r="B25" s="17" t="s">
        <v>48</v>
      </c>
      <c r="C25" s="8" t="s">
        <v>49</v>
      </c>
      <c r="D25" s="8" t="s">
        <v>55</v>
      </c>
      <c r="E25" s="23">
        <v>1200000000</v>
      </c>
      <c r="F25" s="23"/>
      <c r="G25" s="23">
        <v>1200000000</v>
      </c>
      <c r="H25" s="24"/>
      <c r="I25" s="24"/>
      <c r="J25" s="23">
        <f>+L25-G25</f>
        <v>0</v>
      </c>
      <c r="K25" s="25"/>
      <c r="L25" s="23">
        <v>1200000000</v>
      </c>
      <c r="M25" s="21"/>
      <c r="N25" s="24">
        <v>409556400</v>
      </c>
      <c r="P25" s="24">
        <f>+L25-N25</f>
        <v>790443600</v>
      </c>
      <c r="Q25" s="21"/>
      <c r="R25" s="97"/>
      <c r="S25" s="97"/>
      <c r="U25" s="20"/>
    </row>
    <row r="26" spans="1:21" s="17" customFormat="1" ht="12" customHeight="1" outlineLevel="1" x14ac:dyDescent="0.2">
      <c r="A26" s="17" t="s">
        <v>50</v>
      </c>
      <c r="B26" s="17" t="s">
        <v>48</v>
      </c>
      <c r="C26" s="8" t="s">
        <v>49</v>
      </c>
      <c r="D26" s="8" t="s">
        <v>55</v>
      </c>
      <c r="E26" s="23">
        <v>665394050.15999997</v>
      </c>
      <c r="F26" s="23"/>
      <c r="G26" s="23">
        <v>637014515</v>
      </c>
      <c r="H26" s="24"/>
      <c r="I26" s="24"/>
      <c r="J26" s="23">
        <f>+L26-G26</f>
        <v>0</v>
      </c>
      <c r="K26" s="25"/>
      <c r="L26" s="23">
        <v>637014515</v>
      </c>
      <c r="M26" s="21"/>
      <c r="N26" s="24">
        <v>0</v>
      </c>
      <c r="P26" s="24">
        <f>+L26-N26</f>
        <v>637014515</v>
      </c>
      <c r="Q26" s="21"/>
      <c r="R26" s="97"/>
      <c r="S26" s="97"/>
      <c r="U26" s="20"/>
    </row>
    <row r="27" spans="1:21" s="17" customFormat="1" ht="12" customHeight="1" outlineLevel="1" x14ac:dyDescent="0.2">
      <c r="A27" s="17" t="s">
        <v>50</v>
      </c>
      <c r="B27" s="17" t="s">
        <v>48</v>
      </c>
      <c r="C27" s="8" t="s">
        <v>49</v>
      </c>
      <c r="D27" s="8" t="s">
        <v>55</v>
      </c>
      <c r="E27" s="23">
        <v>1020000000</v>
      </c>
      <c r="F27" s="23"/>
      <c r="G27" s="29">
        <v>1020000000</v>
      </c>
      <c r="H27" s="24"/>
      <c r="I27" s="24"/>
      <c r="J27" s="29">
        <f>+L27-G27</f>
        <v>0</v>
      </c>
      <c r="K27" s="25"/>
      <c r="L27" s="29">
        <v>1020000000</v>
      </c>
      <c r="M27" s="21"/>
      <c r="N27" s="30">
        <v>329991420</v>
      </c>
      <c r="P27" s="30">
        <f>+L27-N27</f>
        <v>690008580</v>
      </c>
      <c r="Q27" s="21"/>
      <c r="R27" s="97"/>
      <c r="S27" s="97"/>
      <c r="U27" s="20"/>
    </row>
    <row r="28" spans="1:21" x14ac:dyDescent="0.2">
      <c r="C28" s="8"/>
      <c r="E28" s="60">
        <f>SUM(E24:E27)</f>
        <v>4285394050.1599998</v>
      </c>
      <c r="G28" s="60">
        <f>SUM(G24:G27)</f>
        <v>4257014515</v>
      </c>
      <c r="J28" s="60">
        <f>SUM(J24:J27)</f>
        <v>0</v>
      </c>
      <c r="L28" s="60">
        <f>SUM(L24:L27)</f>
        <v>4257014515</v>
      </c>
      <c r="N28" s="62">
        <f>SUM(N24:N27)</f>
        <v>1229946820</v>
      </c>
      <c r="P28" s="23">
        <f>SUM(P24:P27)</f>
        <v>3027067695</v>
      </c>
      <c r="Q28" s="92"/>
      <c r="T28" s="8"/>
      <c r="U28" s="20"/>
    </row>
    <row r="29" spans="1:21" ht="20.25" customHeight="1" x14ac:dyDescent="0.2">
      <c r="B29" s="71" t="s">
        <v>10</v>
      </c>
      <c r="C29" s="76"/>
      <c r="D29" s="75"/>
      <c r="E29" s="75"/>
      <c r="G29" s="75"/>
      <c r="J29" s="77"/>
      <c r="L29" s="75"/>
    </row>
    <row r="30" spans="1:21" s="17" customFormat="1" outlineLevel="1" x14ac:dyDescent="0.2">
      <c r="C30" s="8" t="s">
        <v>154</v>
      </c>
      <c r="D30" s="8" t="s">
        <v>154</v>
      </c>
      <c r="E30" s="23"/>
      <c r="F30" s="23"/>
      <c r="G30" s="23"/>
      <c r="H30" s="24"/>
      <c r="I30" s="24"/>
      <c r="J30" s="23">
        <v>900000000</v>
      </c>
      <c r="K30" s="25"/>
      <c r="L30" s="23">
        <v>900000000</v>
      </c>
      <c r="M30" s="21"/>
      <c r="N30" s="93"/>
      <c r="O30" s="95"/>
      <c r="P30" s="93"/>
      <c r="Q30" s="21"/>
      <c r="R30" s="97"/>
      <c r="S30" s="97"/>
      <c r="U30" s="20"/>
    </row>
    <row r="31" spans="1:21" s="8" customFormat="1" outlineLevel="1" x14ac:dyDescent="0.2">
      <c r="E31" s="24"/>
      <c r="F31" s="23"/>
      <c r="G31" s="24"/>
      <c r="H31" s="24"/>
      <c r="I31" s="24"/>
      <c r="J31" s="24"/>
      <c r="K31" s="25"/>
      <c r="L31" s="24"/>
      <c r="M31" s="24"/>
      <c r="N31" s="93"/>
      <c r="O31" s="93"/>
      <c r="P31" s="94"/>
      <c r="R31" s="97"/>
      <c r="S31" s="97"/>
    </row>
    <row r="32" spans="1:21" s="8" customFormat="1" ht="14.25" customHeight="1" x14ac:dyDescent="0.2">
      <c r="E32" s="59">
        <f>SUM(E30:E30)</f>
        <v>0</v>
      </c>
      <c r="F32" s="23"/>
      <c r="G32" s="59">
        <f>SUM(G30:G30)</f>
        <v>0</v>
      </c>
      <c r="H32" s="24"/>
      <c r="I32" s="24"/>
      <c r="J32" s="59">
        <f>SUM(J30:J30)</f>
        <v>900000000</v>
      </c>
      <c r="K32" s="25"/>
      <c r="L32" s="59">
        <f>SUM(L30:L30)</f>
        <v>900000000</v>
      </c>
      <c r="M32" s="24"/>
      <c r="N32" s="93"/>
      <c r="O32" s="93"/>
      <c r="P32" s="94"/>
      <c r="R32" s="97"/>
      <c r="S32" s="97"/>
    </row>
    <row r="33" spans="1:23" s="8" customFormat="1" ht="15" customHeight="1" x14ac:dyDescent="0.25">
      <c r="B33" s="78" t="s">
        <v>12</v>
      </c>
      <c r="C33" s="76"/>
      <c r="D33" s="76"/>
      <c r="E33" s="79"/>
      <c r="F33" s="24"/>
      <c r="G33" s="80"/>
      <c r="H33" s="24"/>
      <c r="I33" s="24"/>
      <c r="J33" s="81"/>
      <c r="K33" s="24"/>
      <c r="L33" s="77"/>
      <c r="M33" s="36"/>
      <c r="N33" s="94"/>
      <c r="O33" s="94"/>
      <c r="P33" s="94"/>
      <c r="R33" s="97"/>
      <c r="S33" s="97"/>
      <c r="T33" s="28"/>
      <c r="U33" s="20"/>
      <c r="W33" s="37"/>
    </row>
    <row r="34" spans="1:23" s="8" customFormat="1" ht="5.25" customHeight="1" x14ac:dyDescent="0.2">
      <c r="B34" s="76"/>
      <c r="C34" s="76"/>
      <c r="D34" s="76"/>
      <c r="E34" s="82"/>
      <c r="F34" s="38"/>
      <c r="G34" s="83"/>
      <c r="H34" s="24"/>
      <c r="I34" s="24"/>
      <c r="J34" s="84"/>
      <c r="K34" s="24"/>
      <c r="L34" s="84"/>
      <c r="M34" s="41"/>
      <c r="R34" s="97"/>
      <c r="S34" s="97"/>
      <c r="W34" s="37"/>
    </row>
    <row r="35" spans="1:23" s="8" customFormat="1" x14ac:dyDescent="0.2">
      <c r="B35" s="8" t="s">
        <v>13</v>
      </c>
      <c r="C35" s="10"/>
      <c r="E35" s="24"/>
      <c r="F35" s="24"/>
      <c r="G35" s="34"/>
      <c r="H35" s="24"/>
      <c r="I35" s="24"/>
      <c r="J35" s="35"/>
      <c r="K35" s="24"/>
      <c r="L35" s="24"/>
      <c r="M35" s="36"/>
      <c r="R35" s="97"/>
      <c r="S35" s="97"/>
      <c r="T35" s="1"/>
      <c r="U35" s="20"/>
      <c r="W35" s="37"/>
    </row>
    <row r="36" spans="1:23" s="8" customFormat="1" ht="6" customHeight="1" x14ac:dyDescent="0.2">
      <c r="B36" s="10"/>
      <c r="C36" s="10"/>
      <c r="E36" s="24"/>
      <c r="F36" s="24"/>
      <c r="G36" s="34"/>
      <c r="H36" s="24"/>
      <c r="I36" s="24"/>
      <c r="J36" s="35"/>
      <c r="K36" s="24"/>
      <c r="L36" s="24"/>
      <c r="M36" s="36"/>
      <c r="R36" s="97"/>
      <c r="S36" s="97"/>
      <c r="W36" s="37"/>
    </row>
    <row r="37" spans="1:23" s="8" customFormat="1" x14ac:dyDescent="0.2">
      <c r="B37" s="10"/>
      <c r="C37" s="8" t="s">
        <v>14</v>
      </c>
      <c r="E37" s="24"/>
      <c r="F37" s="24"/>
      <c r="G37" s="34"/>
      <c r="H37" s="34"/>
      <c r="I37" s="34"/>
      <c r="J37" s="34"/>
      <c r="K37" s="34"/>
      <c r="L37" s="35"/>
      <c r="M37" s="36"/>
      <c r="R37" s="97"/>
      <c r="S37" s="97"/>
      <c r="U37" s="20"/>
      <c r="W37" s="37"/>
    </row>
    <row r="38" spans="1:23" s="8" customFormat="1" outlineLevel="1" x14ac:dyDescent="0.2">
      <c r="A38" s="43" t="s">
        <v>15</v>
      </c>
      <c r="B38" s="10"/>
      <c r="C38" s="8" t="s">
        <v>7</v>
      </c>
      <c r="D38" s="8" t="s">
        <v>43</v>
      </c>
      <c r="E38" s="24"/>
      <c r="F38" s="24"/>
      <c r="G38" s="42">
        <v>320104615.44000077</v>
      </c>
      <c r="H38" s="23"/>
      <c r="I38" s="23"/>
      <c r="J38" s="23">
        <f>+L38-G38</f>
        <v>-26675384.599999785</v>
      </c>
      <c r="K38" s="34"/>
      <c r="L38" s="42">
        <v>293429230.84000099</v>
      </c>
      <c r="M38" s="36"/>
      <c r="N38" s="24"/>
      <c r="O38" s="24"/>
      <c r="P38" s="24"/>
      <c r="Q38" s="24"/>
      <c r="R38" s="97"/>
      <c r="S38" s="97"/>
      <c r="T38" s="15"/>
    </row>
    <row r="39" spans="1:23" s="8" customFormat="1" outlineLevel="1" x14ac:dyDescent="0.2">
      <c r="A39" s="43" t="s">
        <v>16</v>
      </c>
      <c r="B39" s="10"/>
      <c r="C39" s="8" t="s">
        <v>7</v>
      </c>
      <c r="D39" s="8" t="s">
        <v>33</v>
      </c>
      <c r="E39" s="24"/>
      <c r="F39" s="24"/>
      <c r="G39" s="42">
        <v>317437076.98000079</v>
      </c>
      <c r="H39" s="23"/>
      <c r="I39" s="23"/>
      <c r="J39" s="23">
        <f>+L39-G39</f>
        <v>-26675384.599999785</v>
      </c>
      <c r="K39" s="34"/>
      <c r="L39" s="42">
        <v>290761692.38000101</v>
      </c>
      <c r="M39" s="36"/>
      <c r="N39" s="24"/>
      <c r="O39" s="24"/>
      <c r="P39" s="24"/>
      <c r="Q39" s="24"/>
      <c r="R39" s="97"/>
      <c r="S39" s="97"/>
      <c r="T39" s="15"/>
    </row>
    <row r="40" spans="1:23" s="8" customFormat="1" ht="6" customHeight="1" outlineLevel="1" x14ac:dyDescent="0.2">
      <c r="B40" s="10"/>
      <c r="C40" s="46"/>
      <c r="E40" s="24"/>
      <c r="F40" s="24"/>
      <c r="G40" s="29"/>
      <c r="H40" s="24"/>
      <c r="I40" s="24"/>
      <c r="J40" s="44"/>
      <c r="K40" s="24"/>
      <c r="L40" s="30"/>
      <c r="M40" s="36"/>
      <c r="N40" s="24"/>
      <c r="O40" s="24"/>
      <c r="P40" s="24"/>
      <c r="Q40" s="24"/>
      <c r="R40" s="97"/>
      <c r="S40" s="97"/>
      <c r="T40" s="15"/>
    </row>
    <row r="41" spans="1:23" s="8" customFormat="1" x14ac:dyDescent="0.2">
      <c r="B41" s="10"/>
      <c r="C41" s="46"/>
      <c r="D41" s="47"/>
      <c r="E41" s="24"/>
      <c r="F41" s="24"/>
      <c r="G41" s="60">
        <f>SUM(G38:G39)</f>
        <v>637541692.42000151</v>
      </c>
      <c r="H41" s="24"/>
      <c r="I41" s="24"/>
      <c r="J41" s="60">
        <f>SUM(J38:J39)</f>
        <v>-53350769.199999571</v>
      </c>
      <c r="K41" s="24"/>
      <c r="L41" s="60">
        <f>SUM(L38:L39)</f>
        <v>584190923.22000194</v>
      </c>
      <c r="M41" s="36"/>
      <c r="N41" s="24"/>
      <c r="O41" s="24"/>
      <c r="P41" s="24"/>
      <c r="Q41" s="24"/>
      <c r="R41" s="97"/>
      <c r="S41" s="97"/>
      <c r="T41" s="15"/>
    </row>
    <row r="42" spans="1:23" s="8" customFormat="1" x14ac:dyDescent="0.2">
      <c r="B42" s="10"/>
      <c r="C42" s="46"/>
      <c r="D42" s="47"/>
      <c r="E42" s="24"/>
      <c r="F42" s="24"/>
      <c r="G42" s="23"/>
      <c r="H42" s="24"/>
      <c r="I42" s="24"/>
      <c r="J42" s="23"/>
      <c r="K42" s="24"/>
      <c r="L42" s="23"/>
      <c r="M42" s="36"/>
      <c r="N42" s="24"/>
      <c r="O42" s="24"/>
      <c r="P42" s="24"/>
      <c r="Q42" s="24"/>
      <c r="R42" s="97"/>
      <c r="S42" s="97"/>
      <c r="T42" s="15"/>
    </row>
    <row r="43" spans="1:23" s="8" customFormat="1" x14ac:dyDescent="0.2">
      <c r="B43" s="10"/>
      <c r="C43" s="46"/>
      <c r="D43" s="47"/>
      <c r="E43" s="24"/>
      <c r="F43" s="24"/>
      <c r="G43" s="23"/>
      <c r="H43" s="24"/>
      <c r="I43" s="24"/>
      <c r="J43" s="23"/>
      <c r="K43" s="24"/>
      <c r="L43" s="23"/>
      <c r="M43" s="36"/>
      <c r="N43" s="45"/>
      <c r="R43" s="97"/>
      <c r="S43" s="97"/>
    </row>
    <row r="44" spans="1:23" s="64" customFormat="1" ht="15" customHeight="1" x14ac:dyDescent="0.2">
      <c r="A44" s="127" t="s">
        <v>48</v>
      </c>
      <c r="B44" s="128"/>
      <c r="C44" s="63" t="s">
        <v>51</v>
      </c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R44" s="97"/>
      <c r="S44" s="97"/>
    </row>
    <row r="45" spans="1:23" s="64" customFormat="1" ht="15" customHeight="1" x14ac:dyDescent="0.2">
      <c r="A45" s="129" t="s">
        <v>50</v>
      </c>
      <c r="B45" s="130"/>
      <c r="C45" s="64" t="s">
        <v>54</v>
      </c>
      <c r="E45" s="66"/>
      <c r="F45" s="90" t="s">
        <v>148</v>
      </c>
      <c r="N45" s="66"/>
      <c r="P45" s="67"/>
      <c r="R45" s="97"/>
      <c r="S45" s="97"/>
    </row>
    <row r="46" spans="1:23" s="64" customFormat="1" ht="15" customHeight="1" x14ac:dyDescent="0.2">
      <c r="A46" s="129" t="s">
        <v>52</v>
      </c>
      <c r="B46" s="129"/>
      <c r="C46" s="64" t="s">
        <v>53</v>
      </c>
      <c r="E46" s="68"/>
      <c r="F46" s="68"/>
      <c r="N46" s="69"/>
      <c r="R46" s="97"/>
      <c r="S46" s="97"/>
    </row>
    <row r="47" spans="1:23" ht="15" x14ac:dyDescent="0.25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</row>
    <row r="48" spans="1:23" x14ac:dyDescent="0.2">
      <c r="J48" s="53"/>
      <c r="K48" s="53"/>
      <c r="L48" s="53"/>
      <c r="M48" s="53"/>
      <c r="N48" s="53"/>
    </row>
    <row r="49" spans="10:14" x14ac:dyDescent="0.2">
      <c r="J49" s="53"/>
      <c r="K49" s="53"/>
      <c r="L49" s="53"/>
      <c r="M49" s="53"/>
      <c r="N49" s="53"/>
    </row>
    <row r="50" spans="10:14" x14ac:dyDescent="0.2">
      <c r="J50" s="53"/>
      <c r="K50" s="53"/>
      <c r="L50" s="53"/>
      <c r="M50" s="53"/>
      <c r="N50" s="53"/>
    </row>
    <row r="51" spans="10:14" x14ac:dyDescent="0.2">
      <c r="J51" s="53"/>
      <c r="K51" s="53"/>
      <c r="L51" s="53"/>
      <c r="M51" s="53"/>
      <c r="N51" s="53"/>
    </row>
    <row r="52" spans="10:14" x14ac:dyDescent="0.2">
      <c r="N52" s="54"/>
    </row>
  </sheetData>
  <mergeCells count="13">
    <mergeCell ref="N21:N22"/>
    <mergeCell ref="P21:P22"/>
    <mergeCell ref="A44:B44"/>
    <mergeCell ref="A45:B45"/>
    <mergeCell ref="A46:B46"/>
    <mergeCell ref="A1:Q1"/>
    <mergeCell ref="A2:Q2"/>
    <mergeCell ref="A3:Q3"/>
    <mergeCell ref="A4:Q4"/>
    <mergeCell ref="E8:E9"/>
    <mergeCell ref="G8:G9"/>
    <mergeCell ref="J8:J9"/>
    <mergeCell ref="L8:L9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1" tint="0.499984740745262"/>
    <pageSetUpPr fitToPage="1"/>
  </sheetPr>
  <dimension ref="A1:W52"/>
  <sheetViews>
    <sheetView showGridLines="0" zoomScale="80" zoomScaleNormal="80" workbookViewId="0">
      <selection activeCell="J30" sqref="J30:J31"/>
    </sheetView>
  </sheetViews>
  <sheetFormatPr baseColWidth="10" defaultColWidth="11.42578125" defaultRowHeight="12.75" outlineLevelRow="1" x14ac:dyDescent="0.2"/>
  <cols>
    <col min="1" max="1" width="3.28515625" style="1" customWidth="1"/>
    <col min="2" max="2" width="2.7109375" style="1" customWidth="1"/>
    <col min="3" max="3" width="15.7109375" style="1" customWidth="1"/>
    <col min="4" max="4" width="13.85546875" style="1" bestFit="1" customWidth="1"/>
    <col min="5" max="5" width="18.5703125" style="1" customWidth="1"/>
    <col min="6" max="6" width="1.28515625" style="1" customWidth="1"/>
    <col min="7" max="7" width="17.7109375" style="1" customWidth="1"/>
    <col min="8" max="9" width="2.42578125" style="1" customWidth="1"/>
    <col min="10" max="10" width="18.85546875" style="1" customWidth="1"/>
    <col min="11" max="11" width="2.42578125" style="1" customWidth="1"/>
    <col min="12" max="12" width="19.140625" style="1" customWidth="1"/>
    <col min="13" max="13" width="1.7109375" style="1" customWidth="1"/>
    <col min="14" max="14" width="19" style="1" customWidth="1"/>
    <col min="15" max="15" width="4.42578125" style="1" customWidth="1"/>
    <col min="16" max="17" width="18.7109375" style="1" customWidth="1"/>
    <col min="18" max="18" width="17.5703125" style="97" bestFit="1" customWidth="1"/>
    <col min="19" max="19" width="16.5703125" style="97" bestFit="1" customWidth="1"/>
    <col min="20" max="20" width="16" style="1" bestFit="1" customWidth="1"/>
    <col min="21" max="21" width="18.7109375" style="1" customWidth="1"/>
    <col min="22" max="16384" width="11.42578125" style="1"/>
  </cols>
  <sheetData>
    <row r="1" spans="1:21" ht="26.25" x14ac:dyDescent="0.4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</row>
    <row r="2" spans="1:21" ht="21" x14ac:dyDescent="0.35">
      <c r="A2" s="121" t="s">
        <v>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</row>
    <row r="3" spans="1:21" ht="15.75" x14ac:dyDescent="0.25">
      <c r="A3" s="122" t="s">
        <v>149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</row>
    <row r="4" spans="1:21" ht="15.75" customHeight="1" x14ac:dyDescent="0.2">
      <c r="A4" s="123" t="s">
        <v>2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</row>
    <row r="5" spans="1:21" s="8" customFormat="1" ht="6" customHeight="1" thickBot="1" x14ac:dyDescent="0.25">
      <c r="C5" s="9"/>
      <c r="I5" s="10"/>
      <c r="J5" s="10"/>
      <c r="K5" s="10"/>
      <c r="L5" s="10"/>
      <c r="M5" s="10"/>
      <c r="N5" s="10"/>
      <c r="R5" s="97"/>
      <c r="S5" s="97"/>
    </row>
    <row r="6" spans="1:21" s="8" customFormat="1" ht="18" customHeight="1" thickBot="1" x14ac:dyDescent="0.25">
      <c r="B6" s="55"/>
      <c r="C6" s="55"/>
      <c r="D6" s="55"/>
      <c r="E6" s="55"/>
      <c r="F6" s="55"/>
      <c r="G6" s="56"/>
      <c r="H6" s="56"/>
      <c r="I6" s="57"/>
      <c r="J6" s="56" t="s">
        <v>3</v>
      </c>
      <c r="K6" s="56"/>
      <c r="L6" s="56"/>
      <c r="M6" s="56"/>
      <c r="N6" s="55"/>
      <c r="O6" s="55"/>
      <c r="P6" s="55"/>
      <c r="Q6" s="55"/>
      <c r="R6" s="97"/>
      <c r="S6" s="97"/>
    </row>
    <row r="7" spans="1:21" s="8" customFormat="1" ht="10.5" customHeight="1" x14ac:dyDescent="0.2">
      <c r="C7" s="10"/>
      <c r="D7" s="10"/>
      <c r="E7" s="12"/>
      <c r="F7" s="12"/>
      <c r="G7" s="12"/>
      <c r="H7" s="12"/>
      <c r="I7" s="12"/>
      <c r="J7" s="12"/>
      <c r="K7" s="12"/>
      <c r="L7" s="12"/>
      <c r="M7" s="12"/>
      <c r="Q7" s="12"/>
      <c r="R7" s="97"/>
      <c r="S7" s="97"/>
    </row>
    <row r="8" spans="1:21" s="8" customFormat="1" x14ac:dyDescent="0.2">
      <c r="E8" s="125" t="s">
        <v>4</v>
      </c>
      <c r="F8" s="13"/>
      <c r="G8" s="116" t="s">
        <v>99</v>
      </c>
      <c r="H8" s="14"/>
      <c r="I8" s="15"/>
      <c r="J8" s="125" t="s">
        <v>5</v>
      </c>
      <c r="L8" s="116" t="s">
        <v>150</v>
      </c>
      <c r="Q8" s="16"/>
      <c r="R8" s="97"/>
      <c r="S8" s="97"/>
    </row>
    <row r="9" spans="1:21" s="17" customFormat="1" x14ac:dyDescent="0.2">
      <c r="C9" s="13"/>
      <c r="E9" s="126"/>
      <c r="F9" s="13"/>
      <c r="G9" s="117"/>
      <c r="H9" s="18"/>
      <c r="J9" s="126"/>
      <c r="L9" s="117"/>
      <c r="M9" s="16"/>
      <c r="Q9" s="16"/>
      <c r="R9" s="97"/>
      <c r="S9" s="97"/>
      <c r="U9" s="20"/>
    </row>
    <row r="10" spans="1:21" s="17" customFormat="1" ht="20.25" customHeight="1" x14ac:dyDescent="0.2">
      <c r="B10" s="71" t="s">
        <v>6</v>
      </c>
      <c r="C10" s="72"/>
      <c r="D10" s="73"/>
      <c r="E10" s="72"/>
      <c r="F10" s="13"/>
      <c r="G10" s="74"/>
      <c r="J10" s="72"/>
      <c r="L10" s="74"/>
      <c r="M10" s="21"/>
      <c r="N10" s="21"/>
      <c r="P10" s="21"/>
      <c r="Q10" s="16"/>
      <c r="R10" s="97"/>
      <c r="S10" s="97"/>
      <c r="U10" s="20"/>
    </row>
    <row r="11" spans="1:21" s="17" customFormat="1" ht="12" customHeight="1" outlineLevel="1" x14ac:dyDescent="0.2">
      <c r="C11" s="8" t="s">
        <v>7</v>
      </c>
      <c r="D11" s="8" t="s">
        <v>38</v>
      </c>
      <c r="E11" s="23">
        <v>1160000000</v>
      </c>
      <c r="F11" s="23"/>
      <c r="G11" s="24">
        <v>982657160.01999986</v>
      </c>
      <c r="H11" s="24"/>
      <c r="I11" s="24"/>
      <c r="J11" s="23">
        <f>+L11-G11</f>
        <v>-9588130.1000000238</v>
      </c>
      <c r="K11" s="25"/>
      <c r="L11" s="24">
        <v>973069029.91999984</v>
      </c>
      <c r="M11" s="21"/>
      <c r="N11" s="26"/>
      <c r="P11" s="24"/>
      <c r="Q11" s="21"/>
      <c r="R11" s="97"/>
      <c r="S11" s="97"/>
      <c r="U11" s="20"/>
    </row>
    <row r="12" spans="1:21" s="8" customFormat="1" ht="12.75" customHeight="1" outlineLevel="1" x14ac:dyDescent="0.2">
      <c r="C12" s="8" t="s">
        <v>7</v>
      </c>
      <c r="D12" s="8" t="s">
        <v>38</v>
      </c>
      <c r="E12" s="23">
        <v>5000000000</v>
      </c>
      <c r="F12" s="23"/>
      <c r="G12" s="24">
        <v>4656953230.5700006</v>
      </c>
      <c r="H12" s="24"/>
      <c r="I12" s="24"/>
      <c r="J12" s="23">
        <f t="shared" ref="J12:J18" si="0">+L12-G12</f>
        <v>-45439523.900000572</v>
      </c>
      <c r="K12" s="25"/>
      <c r="L12" s="24">
        <v>4611513706.6700001</v>
      </c>
      <c r="M12" s="24"/>
      <c r="N12" s="58"/>
      <c r="O12" s="1"/>
      <c r="Q12" s="24"/>
      <c r="R12" s="97"/>
      <c r="S12" s="97"/>
    </row>
    <row r="13" spans="1:21" s="8" customFormat="1" ht="12.75" customHeight="1" outlineLevel="1" x14ac:dyDescent="0.2">
      <c r="C13" s="8" t="s">
        <v>7</v>
      </c>
      <c r="D13" s="8" t="s">
        <v>39</v>
      </c>
      <c r="E13" s="23">
        <v>1781065000</v>
      </c>
      <c r="F13" s="23"/>
      <c r="G13" s="24">
        <v>1685255678.9800003</v>
      </c>
      <c r="H13" s="24"/>
      <c r="I13" s="24"/>
      <c r="J13" s="23">
        <f>+L13-G13</f>
        <v>-17071911.520000219</v>
      </c>
      <c r="K13" s="25"/>
      <c r="L13" s="24">
        <v>1668183767.46</v>
      </c>
      <c r="M13" s="24"/>
      <c r="Q13" s="24"/>
      <c r="R13" s="97"/>
      <c r="S13" s="97"/>
      <c r="T13" s="11"/>
      <c r="U13" s="20"/>
    </row>
    <row r="14" spans="1:21" s="8" customFormat="1" ht="12.75" customHeight="1" outlineLevel="1" x14ac:dyDescent="0.2">
      <c r="C14" s="8" t="s">
        <v>7</v>
      </c>
      <c r="D14" s="8" t="s">
        <v>39</v>
      </c>
      <c r="E14" s="23">
        <v>2117321428.5699999</v>
      </c>
      <c r="F14" s="23"/>
      <c r="G14" s="24">
        <v>1992006998.4700003</v>
      </c>
      <c r="H14" s="24"/>
      <c r="I14" s="24"/>
      <c r="J14" s="23">
        <f>+L14-G14</f>
        <v>-20179351.820000172</v>
      </c>
      <c r="K14" s="25"/>
      <c r="L14" s="24">
        <v>1971827646.6500001</v>
      </c>
      <c r="M14" s="24"/>
      <c r="Q14" s="24"/>
      <c r="R14" s="97"/>
      <c r="S14" s="97"/>
      <c r="T14" s="19"/>
      <c r="U14" s="20"/>
    </row>
    <row r="15" spans="1:21" s="8" customFormat="1" outlineLevel="1" x14ac:dyDescent="0.2">
      <c r="C15" s="8" t="s">
        <v>7</v>
      </c>
      <c r="D15" s="8" t="s">
        <v>39</v>
      </c>
      <c r="E15" s="23">
        <v>1380000000</v>
      </c>
      <c r="G15" s="24">
        <v>1355185117.7999997</v>
      </c>
      <c r="J15" s="23">
        <f t="shared" si="0"/>
        <v>-13728243.570000172</v>
      </c>
      <c r="L15" s="24">
        <v>1341456874.2299995</v>
      </c>
      <c r="M15" s="24"/>
      <c r="N15" s="26"/>
      <c r="Q15" s="24"/>
      <c r="R15" s="97"/>
      <c r="S15" s="97"/>
      <c r="T15" s="19"/>
      <c r="U15" s="20"/>
    </row>
    <row r="16" spans="1:21" s="8" customFormat="1" outlineLevel="1" x14ac:dyDescent="0.2">
      <c r="C16" s="8" t="s">
        <v>7</v>
      </c>
      <c r="D16" s="8" t="s">
        <v>40</v>
      </c>
      <c r="E16" s="23">
        <v>4500000000</v>
      </c>
      <c r="G16" s="24">
        <v>4419081905.9400005</v>
      </c>
      <c r="J16" s="23">
        <f t="shared" si="0"/>
        <v>-44766011.650000572</v>
      </c>
      <c r="L16" s="24">
        <v>4374315894.29</v>
      </c>
      <c r="M16" s="24"/>
      <c r="P16" s="24"/>
      <c r="R16" s="97"/>
      <c r="S16" s="97"/>
      <c r="T16" s="17"/>
      <c r="U16" s="20"/>
    </row>
    <row r="17" spans="1:21" outlineLevel="1" x14ac:dyDescent="0.2">
      <c r="C17" s="8" t="s">
        <v>7</v>
      </c>
      <c r="D17" s="1" t="s">
        <v>41</v>
      </c>
      <c r="E17" s="23">
        <v>1400000000</v>
      </c>
      <c r="G17" s="24">
        <v>1358770926.9099998</v>
      </c>
      <c r="J17" s="23">
        <f t="shared" si="0"/>
        <v>-22809004.389999628</v>
      </c>
      <c r="L17" s="24">
        <v>1335961922.5200002</v>
      </c>
      <c r="N17" s="26"/>
      <c r="P17" s="24"/>
      <c r="T17" s="28"/>
      <c r="U17" s="20"/>
    </row>
    <row r="18" spans="1:21" outlineLevel="1" x14ac:dyDescent="0.2">
      <c r="C18" s="8" t="s">
        <v>7</v>
      </c>
      <c r="D18" s="1" t="s">
        <v>42</v>
      </c>
      <c r="E18" s="23">
        <v>1995143736.0699999</v>
      </c>
      <c r="G18" s="24">
        <v>1977933813.9899998</v>
      </c>
      <c r="J18" s="23">
        <f t="shared" si="0"/>
        <v>-16997957.289999723</v>
      </c>
      <c r="L18" s="24">
        <v>1960935856.7</v>
      </c>
      <c r="N18" s="26"/>
      <c r="P18" s="24"/>
      <c r="T18" s="28"/>
      <c r="U18" s="20"/>
    </row>
    <row r="19" spans="1:21" outlineLevel="1" x14ac:dyDescent="0.2">
      <c r="C19" s="8" t="s">
        <v>7</v>
      </c>
      <c r="D19" s="1" t="s">
        <v>42</v>
      </c>
      <c r="E19" s="23">
        <v>1320276000</v>
      </c>
      <c r="G19" s="24">
        <v>1319466228.72</v>
      </c>
      <c r="J19" s="23">
        <f>+L19-G19</f>
        <v>-9633274.3600001335</v>
      </c>
      <c r="L19" s="24">
        <v>1309832954.3599999</v>
      </c>
      <c r="N19" s="26"/>
      <c r="P19" s="24"/>
      <c r="T19" s="28"/>
      <c r="U19" s="20"/>
    </row>
    <row r="20" spans="1:21" ht="15" customHeight="1" outlineLevel="1" x14ac:dyDescent="0.2">
      <c r="C20" s="8" t="s">
        <v>7</v>
      </c>
      <c r="D20" s="1" t="s">
        <v>43</v>
      </c>
      <c r="E20" s="23">
        <v>1000000000</v>
      </c>
      <c r="G20" s="30">
        <v>991374094.12999976</v>
      </c>
      <c r="J20" s="29">
        <f>+L20-G20</f>
        <v>-8519665.5299999714</v>
      </c>
      <c r="L20" s="30">
        <v>982854428.59999979</v>
      </c>
      <c r="T20" s="28"/>
      <c r="U20" s="20"/>
    </row>
    <row r="21" spans="1:21" ht="18.600000000000001" customHeight="1" x14ac:dyDescent="0.2">
      <c r="C21" s="8"/>
      <c r="E21" s="60">
        <f>SUM(E11:E20)</f>
        <v>21653806164.639999</v>
      </c>
      <c r="G21" s="60">
        <f>SUM(G11:G20)</f>
        <v>20738685155.530003</v>
      </c>
      <c r="J21" s="60">
        <f>SUM(J11:J20)</f>
        <v>-208733074.13000119</v>
      </c>
      <c r="L21" s="60">
        <f>SUM(L11:L20)</f>
        <v>20529952081.400002</v>
      </c>
      <c r="N21" s="116" t="s">
        <v>152</v>
      </c>
      <c r="P21" s="116" t="s">
        <v>151</v>
      </c>
      <c r="T21" s="8"/>
      <c r="U21" s="20"/>
    </row>
    <row r="22" spans="1:21" ht="20.25" customHeight="1" x14ac:dyDescent="0.2">
      <c r="B22" s="71" t="s">
        <v>8</v>
      </c>
      <c r="C22" s="76"/>
      <c r="D22" s="75"/>
      <c r="E22" s="77"/>
      <c r="G22" s="77"/>
      <c r="J22" s="77"/>
      <c r="L22" s="77"/>
      <c r="N22" s="117"/>
      <c r="P22" s="117"/>
      <c r="T22" s="8"/>
      <c r="U22" s="20"/>
    </row>
    <row r="23" spans="1:21" ht="6" customHeight="1" x14ac:dyDescent="0.2">
      <c r="C23" s="8"/>
      <c r="E23" s="23"/>
      <c r="G23" s="23"/>
      <c r="J23" s="23"/>
      <c r="L23" s="23"/>
      <c r="T23" s="8"/>
      <c r="U23" s="20"/>
    </row>
    <row r="24" spans="1:21" s="17" customFormat="1" ht="12" customHeight="1" outlineLevel="1" x14ac:dyDescent="0.2">
      <c r="A24" s="17" t="s">
        <v>50</v>
      </c>
      <c r="B24" s="17" t="s">
        <v>48</v>
      </c>
      <c r="C24" s="8" t="s">
        <v>49</v>
      </c>
      <c r="D24" s="8" t="s">
        <v>55</v>
      </c>
      <c r="E24" s="23">
        <v>1400000000</v>
      </c>
      <c r="F24" s="23"/>
      <c r="G24" s="23">
        <v>1400000000</v>
      </c>
      <c r="H24" s="24"/>
      <c r="I24" s="24"/>
      <c r="J24" s="23">
        <f>+L24-G24</f>
        <v>0</v>
      </c>
      <c r="K24" s="25"/>
      <c r="L24" s="23">
        <v>1400000000</v>
      </c>
      <c r="M24" s="21"/>
      <c r="N24" s="24">
        <v>428967000</v>
      </c>
      <c r="P24" s="24">
        <f>+L24-N24</f>
        <v>971033000</v>
      </c>
      <c r="Q24" s="21"/>
      <c r="R24" s="97"/>
      <c r="S24" s="97"/>
      <c r="U24" s="20"/>
    </row>
    <row r="25" spans="1:21" s="17" customFormat="1" ht="12" customHeight="1" outlineLevel="1" x14ac:dyDescent="0.2">
      <c r="A25" s="17" t="s">
        <v>50</v>
      </c>
      <c r="B25" s="17" t="s">
        <v>48</v>
      </c>
      <c r="C25" s="8" t="s">
        <v>49</v>
      </c>
      <c r="D25" s="8" t="s">
        <v>55</v>
      </c>
      <c r="E25" s="23">
        <v>1200000000</v>
      </c>
      <c r="F25" s="23"/>
      <c r="G25" s="23">
        <v>1200000000</v>
      </c>
      <c r="H25" s="24"/>
      <c r="I25" s="24"/>
      <c r="J25" s="23">
        <f>+L25-G25</f>
        <v>0</v>
      </c>
      <c r="K25" s="25"/>
      <c r="L25" s="23">
        <v>1200000000</v>
      </c>
      <c r="M25" s="21"/>
      <c r="N25" s="24">
        <v>357154800</v>
      </c>
      <c r="P25" s="24">
        <f>+L25-N25</f>
        <v>842845200</v>
      </c>
      <c r="Q25" s="21"/>
      <c r="R25" s="97"/>
      <c r="S25" s="97"/>
      <c r="U25" s="20"/>
    </row>
    <row r="26" spans="1:21" s="17" customFormat="1" ht="12" customHeight="1" outlineLevel="1" x14ac:dyDescent="0.2">
      <c r="A26" s="17" t="s">
        <v>50</v>
      </c>
      <c r="B26" s="17" t="s">
        <v>48</v>
      </c>
      <c r="C26" s="8" t="s">
        <v>49</v>
      </c>
      <c r="D26" s="8" t="s">
        <v>55</v>
      </c>
      <c r="E26" s="23">
        <v>665394050.15999997</v>
      </c>
      <c r="F26" s="23"/>
      <c r="G26" s="23">
        <v>637014515</v>
      </c>
      <c r="H26" s="24"/>
      <c r="I26" s="24"/>
      <c r="J26" s="23">
        <f>+L26-G26</f>
        <v>0</v>
      </c>
      <c r="K26" s="25"/>
      <c r="L26" s="23">
        <v>637014515</v>
      </c>
      <c r="M26" s="21"/>
      <c r="N26" s="24">
        <v>0</v>
      </c>
      <c r="P26" s="24">
        <f>+L26-N26</f>
        <v>637014515</v>
      </c>
      <c r="Q26" s="21"/>
      <c r="R26" s="97"/>
      <c r="S26" s="97"/>
      <c r="U26" s="20"/>
    </row>
    <row r="27" spans="1:21" s="17" customFormat="1" ht="12" customHeight="1" outlineLevel="1" x14ac:dyDescent="0.2">
      <c r="A27" s="17" t="s">
        <v>50</v>
      </c>
      <c r="B27" s="17" t="s">
        <v>48</v>
      </c>
      <c r="C27" s="8" t="s">
        <v>49</v>
      </c>
      <c r="D27" s="8" t="s">
        <v>55</v>
      </c>
      <c r="E27" s="23">
        <v>1020000000</v>
      </c>
      <c r="F27" s="23"/>
      <c r="G27" s="29">
        <v>1020000000</v>
      </c>
      <c r="H27" s="24"/>
      <c r="I27" s="24"/>
      <c r="J27" s="29">
        <f>+L27-G27</f>
        <v>0</v>
      </c>
      <c r="K27" s="25"/>
      <c r="L27" s="29">
        <v>1020000000</v>
      </c>
      <c r="M27" s="21"/>
      <c r="N27" s="30">
        <v>286023300</v>
      </c>
      <c r="P27" s="30">
        <f>+L27-N27</f>
        <v>733976700</v>
      </c>
      <c r="Q27" s="21"/>
      <c r="R27" s="97"/>
      <c r="S27" s="97"/>
      <c r="U27" s="20"/>
    </row>
    <row r="28" spans="1:21" x14ac:dyDescent="0.2">
      <c r="C28" s="8"/>
      <c r="E28" s="60">
        <f>SUM(E24:E27)</f>
        <v>4285394050.1599998</v>
      </c>
      <c r="G28" s="60">
        <f>SUM(G24:G27)</f>
        <v>4257014515</v>
      </c>
      <c r="J28" s="60">
        <f>SUM(J24:J27)</f>
        <v>0</v>
      </c>
      <c r="L28" s="60">
        <f>SUM(L24:L27)</f>
        <v>4257014515</v>
      </c>
      <c r="N28" s="62">
        <f>SUM(N24:N27)</f>
        <v>1072145100</v>
      </c>
      <c r="P28" s="23">
        <f>SUM(P24:P27)</f>
        <v>3184869415</v>
      </c>
      <c r="Q28" s="92"/>
      <c r="T28" s="8"/>
      <c r="U28" s="20"/>
    </row>
    <row r="29" spans="1:21" ht="20.25" customHeight="1" x14ac:dyDescent="0.2">
      <c r="B29" s="71" t="s">
        <v>10</v>
      </c>
      <c r="C29" s="76"/>
      <c r="D29" s="75"/>
      <c r="E29" s="75"/>
      <c r="G29" s="75"/>
      <c r="J29" s="77"/>
      <c r="L29" s="75"/>
    </row>
    <row r="30" spans="1:21" s="17" customFormat="1" outlineLevel="1" x14ac:dyDescent="0.2">
      <c r="C30" s="8" t="s">
        <v>154</v>
      </c>
      <c r="D30" s="8" t="s">
        <v>154</v>
      </c>
      <c r="E30" s="23"/>
      <c r="F30" s="23"/>
      <c r="G30" s="23"/>
      <c r="H30" s="24"/>
      <c r="I30" s="24"/>
      <c r="J30" s="23">
        <f>L30-900000000</f>
        <v>-75000000</v>
      </c>
      <c r="K30" s="25"/>
      <c r="L30" s="23">
        <v>825000000</v>
      </c>
      <c r="M30" s="21"/>
      <c r="N30" s="93"/>
      <c r="O30" s="95"/>
      <c r="P30" s="93"/>
      <c r="Q30" s="21"/>
      <c r="R30" s="97"/>
      <c r="S30" s="97"/>
      <c r="U30" s="20"/>
    </row>
    <row r="31" spans="1:21" s="8" customFormat="1" outlineLevel="1" x14ac:dyDescent="0.2">
      <c r="D31" s="8" t="s">
        <v>154</v>
      </c>
      <c r="E31" s="23"/>
      <c r="F31" s="23"/>
      <c r="G31" s="23"/>
      <c r="H31" s="24"/>
      <c r="I31" s="24"/>
      <c r="J31" s="23">
        <f>L31-900000000</f>
        <v>-75000000</v>
      </c>
      <c r="K31" s="25"/>
      <c r="L31" s="23">
        <v>825000000</v>
      </c>
      <c r="M31" s="24"/>
      <c r="N31" s="93"/>
      <c r="O31" s="93"/>
      <c r="P31" s="94"/>
      <c r="R31" s="97"/>
      <c r="S31" s="97"/>
    </row>
    <row r="32" spans="1:21" s="8" customFormat="1" ht="14.25" customHeight="1" x14ac:dyDescent="0.2">
      <c r="E32" s="59">
        <f>SUM(E30:E30)</f>
        <v>0</v>
      </c>
      <c r="F32" s="23"/>
      <c r="G32" s="59">
        <f>SUM(G30:G30)</f>
        <v>0</v>
      </c>
      <c r="H32" s="24"/>
      <c r="I32" s="24"/>
      <c r="J32" s="59">
        <f>J30+J31</f>
        <v>-150000000</v>
      </c>
      <c r="K32" s="25"/>
      <c r="L32" s="59">
        <f>L30+L31</f>
        <v>1650000000</v>
      </c>
      <c r="M32" s="24"/>
      <c r="N32" s="93"/>
      <c r="O32" s="93"/>
      <c r="P32" s="94"/>
      <c r="R32" s="97"/>
      <c r="S32" s="97"/>
    </row>
    <row r="33" spans="1:23" s="8" customFormat="1" ht="15" customHeight="1" x14ac:dyDescent="0.25">
      <c r="B33" s="78" t="s">
        <v>12</v>
      </c>
      <c r="C33" s="76"/>
      <c r="D33" s="76"/>
      <c r="E33" s="79"/>
      <c r="F33" s="24"/>
      <c r="G33" s="80"/>
      <c r="H33" s="24"/>
      <c r="I33" s="24"/>
      <c r="J33" s="81"/>
      <c r="K33" s="24"/>
      <c r="L33" s="77"/>
      <c r="M33" s="36"/>
      <c r="N33" s="94"/>
      <c r="O33" s="94"/>
      <c r="P33" s="94"/>
      <c r="R33" s="97"/>
      <c r="S33" s="97"/>
      <c r="T33" s="28"/>
      <c r="U33" s="20"/>
      <c r="W33" s="37"/>
    </row>
    <row r="34" spans="1:23" s="8" customFormat="1" ht="5.25" customHeight="1" x14ac:dyDescent="0.2">
      <c r="B34" s="76"/>
      <c r="C34" s="76"/>
      <c r="D34" s="76"/>
      <c r="E34" s="82"/>
      <c r="F34" s="38"/>
      <c r="G34" s="83"/>
      <c r="H34" s="24"/>
      <c r="I34" s="24"/>
      <c r="J34" s="84"/>
      <c r="K34" s="24"/>
      <c r="L34" s="84"/>
      <c r="M34" s="41"/>
      <c r="R34" s="97"/>
      <c r="S34" s="97"/>
      <c r="W34" s="37"/>
    </row>
    <row r="35" spans="1:23" s="8" customFormat="1" x14ac:dyDescent="0.2">
      <c r="B35" s="8" t="s">
        <v>13</v>
      </c>
      <c r="C35" s="10"/>
      <c r="E35" s="24"/>
      <c r="F35" s="24"/>
      <c r="G35" s="34"/>
      <c r="H35" s="24"/>
      <c r="I35" s="24"/>
      <c r="J35" s="35"/>
      <c r="K35" s="24"/>
      <c r="L35" s="24"/>
      <c r="M35" s="36"/>
      <c r="R35" s="97"/>
      <c r="S35" s="97"/>
      <c r="T35" s="1"/>
      <c r="U35" s="20"/>
      <c r="W35" s="37"/>
    </row>
    <row r="36" spans="1:23" s="8" customFormat="1" ht="6" customHeight="1" x14ac:dyDescent="0.2">
      <c r="B36" s="10"/>
      <c r="C36" s="10"/>
      <c r="E36" s="24"/>
      <c r="F36" s="24"/>
      <c r="G36" s="34"/>
      <c r="H36" s="24"/>
      <c r="I36" s="24"/>
      <c r="J36" s="35"/>
      <c r="K36" s="24"/>
      <c r="L36" s="24"/>
      <c r="M36" s="36"/>
      <c r="R36" s="97"/>
      <c r="S36" s="97"/>
      <c r="W36" s="37"/>
    </row>
    <row r="37" spans="1:23" s="8" customFormat="1" x14ac:dyDescent="0.2">
      <c r="B37" s="10"/>
      <c r="C37" s="8" t="s">
        <v>14</v>
      </c>
      <c r="E37" s="24"/>
      <c r="F37" s="24"/>
      <c r="G37" s="34"/>
      <c r="H37" s="34"/>
      <c r="I37" s="34"/>
      <c r="J37" s="34"/>
      <c r="K37" s="34"/>
      <c r="L37" s="35"/>
      <c r="M37" s="36"/>
      <c r="R37" s="97"/>
      <c r="S37" s="97"/>
      <c r="U37" s="20"/>
      <c r="W37" s="37"/>
    </row>
    <row r="38" spans="1:23" s="8" customFormat="1" outlineLevel="1" x14ac:dyDescent="0.2">
      <c r="A38" s="43" t="s">
        <v>15</v>
      </c>
      <c r="B38" s="10"/>
      <c r="C38" s="8" t="s">
        <v>7</v>
      </c>
      <c r="D38" s="8" t="s">
        <v>43</v>
      </c>
      <c r="E38" s="24"/>
      <c r="F38" s="24"/>
      <c r="G38" s="42">
        <v>320104615.44000077</v>
      </c>
      <c r="H38" s="23"/>
      <c r="I38" s="23"/>
      <c r="J38" s="23">
        <f>+L38-G38</f>
        <v>-29342923.059999764</v>
      </c>
      <c r="K38" s="34"/>
      <c r="L38" s="42">
        <v>290761692.38000101</v>
      </c>
      <c r="M38" s="36"/>
      <c r="N38" s="24"/>
      <c r="O38" s="24"/>
      <c r="P38" s="24"/>
      <c r="Q38" s="24"/>
      <c r="R38" s="97"/>
      <c r="S38" s="97"/>
      <c r="T38" s="15"/>
    </row>
    <row r="39" spans="1:23" s="8" customFormat="1" outlineLevel="1" x14ac:dyDescent="0.2">
      <c r="A39" s="43" t="s">
        <v>16</v>
      </c>
      <c r="B39" s="10"/>
      <c r="C39" s="8" t="s">
        <v>7</v>
      </c>
      <c r="D39" s="8" t="s">
        <v>33</v>
      </c>
      <c r="E39" s="24"/>
      <c r="F39" s="24"/>
      <c r="G39" s="42">
        <v>317437076.98000079</v>
      </c>
      <c r="H39" s="23"/>
      <c r="I39" s="23"/>
      <c r="J39" s="23">
        <f>+L39-G39</f>
        <v>-29342923.059999764</v>
      </c>
      <c r="K39" s="34"/>
      <c r="L39" s="42">
        <v>288094153.92000103</v>
      </c>
      <c r="M39" s="36"/>
      <c r="N39" s="24"/>
      <c r="O39" s="24"/>
      <c r="P39" s="24"/>
      <c r="Q39" s="24"/>
      <c r="R39" s="97"/>
      <c r="S39" s="97"/>
      <c r="T39" s="15"/>
    </row>
    <row r="40" spans="1:23" s="8" customFormat="1" ht="6" customHeight="1" outlineLevel="1" x14ac:dyDescent="0.2">
      <c r="B40" s="10"/>
      <c r="C40" s="46"/>
      <c r="E40" s="24"/>
      <c r="F40" s="24"/>
      <c r="G40" s="29"/>
      <c r="H40" s="24"/>
      <c r="I40" s="24"/>
      <c r="J40" s="44"/>
      <c r="K40" s="24"/>
      <c r="L40" s="30"/>
      <c r="M40" s="36"/>
      <c r="N40" s="24"/>
      <c r="O40" s="24"/>
      <c r="P40" s="24"/>
      <c r="Q40" s="24"/>
      <c r="R40" s="97"/>
      <c r="S40" s="97"/>
      <c r="T40" s="15"/>
    </row>
    <row r="41" spans="1:23" s="8" customFormat="1" x14ac:dyDescent="0.2">
      <c r="B41" s="10"/>
      <c r="C41" s="46"/>
      <c r="D41" s="47"/>
      <c r="E41" s="24"/>
      <c r="F41" s="24"/>
      <c r="G41" s="60">
        <f>SUM(G38:G39)</f>
        <v>637541692.42000151</v>
      </c>
      <c r="H41" s="24"/>
      <c r="I41" s="24"/>
      <c r="J41" s="60">
        <f>SUM(J38:J39)</f>
        <v>-58685846.119999528</v>
      </c>
      <c r="K41" s="24"/>
      <c r="L41" s="60">
        <f>SUM(L38:L39)</f>
        <v>578855846.3000021</v>
      </c>
      <c r="M41" s="36"/>
      <c r="N41" s="24"/>
      <c r="O41" s="24"/>
      <c r="P41" s="24"/>
      <c r="Q41" s="24"/>
      <c r="R41" s="97"/>
      <c r="S41" s="97"/>
      <c r="T41" s="15"/>
    </row>
    <row r="42" spans="1:23" s="8" customFormat="1" x14ac:dyDescent="0.2">
      <c r="B42" s="10"/>
      <c r="C42" s="46"/>
      <c r="D42" s="47"/>
      <c r="E42" s="24"/>
      <c r="F42" s="24"/>
      <c r="G42" s="23"/>
      <c r="H42" s="24"/>
      <c r="I42" s="24"/>
      <c r="J42" s="23"/>
      <c r="K42" s="24"/>
      <c r="L42" s="23"/>
      <c r="M42" s="36"/>
      <c r="N42" s="24"/>
      <c r="O42" s="24"/>
      <c r="P42" s="24"/>
      <c r="Q42" s="24"/>
      <c r="R42" s="97"/>
      <c r="S42" s="97"/>
      <c r="T42" s="15"/>
    </row>
    <row r="43" spans="1:23" s="8" customFormat="1" x14ac:dyDescent="0.2">
      <c r="B43" s="10"/>
      <c r="C43" s="46"/>
      <c r="D43" s="47"/>
      <c r="E43" s="24"/>
      <c r="F43" s="24"/>
      <c r="G43" s="23"/>
      <c r="H43" s="24"/>
      <c r="I43" s="24"/>
      <c r="J43" s="23"/>
      <c r="K43" s="24"/>
      <c r="L43" s="23"/>
      <c r="M43" s="36"/>
      <c r="N43" s="45"/>
      <c r="R43" s="97"/>
      <c r="S43" s="97"/>
    </row>
    <row r="44" spans="1:23" s="64" customFormat="1" ht="15" customHeight="1" x14ac:dyDescent="0.2">
      <c r="A44" s="127" t="s">
        <v>48</v>
      </c>
      <c r="B44" s="128"/>
      <c r="C44" s="63" t="s">
        <v>51</v>
      </c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R44" s="97"/>
      <c r="S44" s="97"/>
    </row>
    <row r="45" spans="1:23" s="64" customFormat="1" ht="15" customHeight="1" x14ac:dyDescent="0.2">
      <c r="A45" s="129" t="s">
        <v>50</v>
      </c>
      <c r="B45" s="130"/>
      <c r="C45" s="64" t="s">
        <v>153</v>
      </c>
      <c r="E45" s="66"/>
      <c r="F45" s="90"/>
      <c r="N45" s="66"/>
      <c r="P45" s="67"/>
      <c r="R45" s="97"/>
      <c r="S45" s="97"/>
    </row>
    <row r="46" spans="1:23" s="64" customFormat="1" ht="15" customHeight="1" x14ac:dyDescent="0.2">
      <c r="A46" s="129" t="s">
        <v>52</v>
      </c>
      <c r="B46" s="129"/>
      <c r="C46" s="64" t="s">
        <v>53</v>
      </c>
      <c r="E46" s="68"/>
      <c r="F46" s="68"/>
      <c r="N46" s="69"/>
      <c r="R46" s="97"/>
      <c r="S46" s="97"/>
    </row>
    <row r="47" spans="1:23" ht="15" x14ac:dyDescent="0.25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</row>
    <row r="48" spans="1:23" x14ac:dyDescent="0.2">
      <c r="J48" s="53"/>
      <c r="K48" s="53"/>
      <c r="L48" s="53"/>
      <c r="M48" s="53"/>
      <c r="N48" s="53"/>
    </row>
    <row r="49" spans="10:14" x14ac:dyDescent="0.2">
      <c r="J49" s="53"/>
      <c r="K49" s="53"/>
      <c r="L49" s="53"/>
      <c r="M49" s="53"/>
      <c r="N49" s="53"/>
    </row>
    <row r="50" spans="10:14" x14ac:dyDescent="0.2">
      <c r="J50" s="53"/>
      <c r="K50" s="53"/>
      <c r="L50" s="53"/>
      <c r="M50" s="53"/>
      <c r="N50" s="53"/>
    </row>
    <row r="51" spans="10:14" x14ac:dyDescent="0.2">
      <c r="J51" s="53"/>
      <c r="K51" s="53"/>
      <c r="L51" s="53"/>
      <c r="M51" s="53"/>
      <c r="N51" s="53"/>
    </row>
    <row r="52" spans="10:14" x14ac:dyDescent="0.2">
      <c r="N52" s="54"/>
    </row>
  </sheetData>
  <mergeCells count="13">
    <mergeCell ref="A1:Q1"/>
    <mergeCell ref="A2:Q2"/>
    <mergeCell ref="A3:Q3"/>
    <mergeCell ref="A4:Q4"/>
    <mergeCell ref="E8:E9"/>
    <mergeCell ref="G8:G9"/>
    <mergeCell ref="J8:J9"/>
    <mergeCell ref="L8:L9"/>
    <mergeCell ref="N21:N22"/>
    <mergeCell ref="P21:P22"/>
    <mergeCell ref="A44:B44"/>
    <mergeCell ref="A45:B45"/>
    <mergeCell ref="A46:B46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1" tint="0.499984740745262"/>
    <pageSetUpPr fitToPage="1"/>
  </sheetPr>
  <dimension ref="A1:U37"/>
  <sheetViews>
    <sheetView showGridLines="0" zoomScale="90" zoomScaleNormal="90" workbookViewId="0">
      <selection activeCell="C31" sqref="C31:P31"/>
    </sheetView>
  </sheetViews>
  <sheetFormatPr baseColWidth="10" defaultColWidth="11.42578125" defaultRowHeight="12.75" x14ac:dyDescent="0.2"/>
  <cols>
    <col min="1" max="1" width="3.28515625" style="1" customWidth="1"/>
    <col min="2" max="2" width="2.7109375" style="1" customWidth="1"/>
    <col min="3" max="3" width="15.7109375" style="1" customWidth="1"/>
    <col min="4" max="4" width="13.85546875" style="1" bestFit="1" customWidth="1"/>
    <col min="5" max="5" width="18.5703125" style="1" customWidth="1"/>
    <col min="6" max="6" width="1.28515625" style="1" customWidth="1"/>
    <col min="7" max="7" width="17.7109375" style="1" customWidth="1"/>
    <col min="8" max="9" width="2.42578125" style="1" customWidth="1"/>
    <col min="10" max="10" width="18.85546875" style="1" customWidth="1"/>
    <col min="11" max="11" width="2.42578125" style="1" customWidth="1"/>
    <col min="12" max="12" width="19.140625" style="1" hidden="1" customWidth="1"/>
    <col min="13" max="13" width="1.7109375" style="1" hidden="1" customWidth="1"/>
    <col min="14" max="14" width="19" style="1" hidden="1" customWidth="1"/>
    <col min="15" max="15" width="4.42578125" style="1" customWidth="1"/>
    <col min="16" max="17" width="18.7109375" style="1" customWidth="1"/>
    <col min="18" max="18" width="17.5703125" style="97" bestFit="1" customWidth="1"/>
    <col min="19" max="19" width="16.5703125" style="97" bestFit="1" customWidth="1"/>
    <col min="20" max="20" width="16" style="1" bestFit="1" customWidth="1"/>
    <col min="21" max="21" width="18.7109375" style="1" customWidth="1"/>
    <col min="22" max="16384" width="11.42578125" style="1"/>
  </cols>
  <sheetData>
    <row r="1" spans="1:21" ht="26.25" x14ac:dyDescent="0.4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</row>
    <row r="2" spans="1:21" ht="21" x14ac:dyDescent="0.35">
      <c r="A2" s="121" t="s">
        <v>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</row>
    <row r="3" spans="1:21" ht="15.75" x14ac:dyDescent="0.25">
      <c r="A3" s="122" t="s">
        <v>179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</row>
    <row r="4" spans="1:21" ht="15.75" customHeight="1" x14ac:dyDescent="0.2">
      <c r="A4" s="123" t="s">
        <v>2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</row>
    <row r="5" spans="1:21" s="8" customFormat="1" ht="6" customHeight="1" thickBot="1" x14ac:dyDescent="0.25">
      <c r="C5" s="9"/>
      <c r="I5" s="10"/>
      <c r="J5" s="10"/>
      <c r="K5" s="10"/>
      <c r="L5" s="10"/>
      <c r="M5" s="10"/>
      <c r="N5" s="10"/>
      <c r="R5" s="97"/>
      <c r="S5" s="97"/>
    </row>
    <row r="6" spans="1:21" s="8" customFormat="1" ht="18" customHeight="1" thickBot="1" x14ac:dyDescent="0.25">
      <c r="B6" s="55"/>
      <c r="C6" s="55"/>
      <c r="D6" s="55"/>
      <c r="E6" s="56"/>
      <c r="F6" s="56"/>
      <c r="G6" s="56" t="s">
        <v>3</v>
      </c>
      <c r="H6" s="56"/>
      <c r="I6" s="56"/>
      <c r="J6" s="56"/>
      <c r="K6" s="56"/>
      <c r="L6" s="56"/>
      <c r="M6" s="56"/>
      <c r="N6" s="55"/>
      <c r="O6" s="55"/>
      <c r="P6" s="55"/>
      <c r="Q6" s="55"/>
      <c r="R6" s="97"/>
      <c r="S6" s="97"/>
    </row>
    <row r="7" spans="1:21" s="8" customFormat="1" ht="10.5" customHeight="1" x14ac:dyDescent="0.2">
      <c r="C7" s="10"/>
      <c r="D7" s="10"/>
      <c r="E7" s="12"/>
      <c r="F7" s="12"/>
      <c r="G7" s="12"/>
      <c r="H7" s="12"/>
      <c r="I7" s="12"/>
      <c r="J7" s="12"/>
      <c r="K7" s="12"/>
      <c r="L7" s="12"/>
      <c r="M7" s="12"/>
      <c r="Q7" s="12"/>
      <c r="R7" s="97"/>
      <c r="S7" s="97"/>
    </row>
    <row r="8" spans="1:21" s="8" customFormat="1" x14ac:dyDescent="0.2">
      <c r="E8" s="125" t="s">
        <v>181</v>
      </c>
      <c r="F8" s="13"/>
      <c r="G8" s="116" t="s">
        <v>169</v>
      </c>
      <c r="H8" s="14"/>
      <c r="I8" s="15"/>
      <c r="J8" s="125" t="s">
        <v>180</v>
      </c>
      <c r="L8" s="116" t="s">
        <v>170</v>
      </c>
      <c r="M8" s="8" t="s">
        <v>48</v>
      </c>
      <c r="N8" s="116" t="s">
        <v>171</v>
      </c>
      <c r="Q8" s="16"/>
      <c r="R8" s="97"/>
      <c r="S8" s="97"/>
    </row>
    <row r="9" spans="1:21" s="17" customFormat="1" x14ac:dyDescent="0.2">
      <c r="C9" s="13"/>
      <c r="E9" s="126"/>
      <c r="F9" s="13"/>
      <c r="G9" s="117"/>
      <c r="H9" s="18"/>
      <c r="J9" s="126"/>
      <c r="L9" s="117"/>
      <c r="M9" s="16"/>
      <c r="N9" s="117"/>
      <c r="Q9" s="16"/>
      <c r="R9" s="97"/>
      <c r="S9" s="97"/>
      <c r="U9" s="20"/>
    </row>
    <row r="10" spans="1:21" s="17" customFormat="1" ht="20.25" customHeight="1" x14ac:dyDescent="0.2">
      <c r="B10" s="104"/>
      <c r="C10" s="13"/>
      <c r="E10" s="13"/>
      <c r="F10" s="13"/>
      <c r="G10" s="21"/>
      <c r="J10" s="13"/>
      <c r="L10" s="21"/>
      <c r="M10" s="21"/>
      <c r="N10" s="21"/>
      <c r="P10" s="21"/>
      <c r="Q10" s="16"/>
      <c r="R10" s="97"/>
      <c r="S10" s="97"/>
      <c r="U10" s="20"/>
    </row>
    <row r="11" spans="1:21" s="17" customFormat="1" ht="12" customHeight="1" x14ac:dyDescent="0.2">
      <c r="C11" s="8" t="s">
        <v>172</v>
      </c>
      <c r="D11" s="8"/>
      <c r="E11" s="24">
        <v>15419238207</v>
      </c>
      <c r="F11" s="23"/>
      <c r="G11" s="24">
        <f>J11-E11</f>
        <v>452492800.46678352</v>
      </c>
      <c r="H11" s="24"/>
      <c r="I11" s="24"/>
      <c r="J11" s="23">
        <v>15871731007.466784</v>
      </c>
      <c r="K11" s="25"/>
      <c r="L11" s="24">
        <v>-1157767475.5</v>
      </c>
      <c r="M11" s="21"/>
      <c r="N11" s="26">
        <f>J11+L11</f>
        <v>14713963531.966784</v>
      </c>
      <c r="P11" s="24"/>
      <c r="Q11" s="21"/>
      <c r="R11" s="97"/>
      <c r="S11" s="97"/>
      <c r="U11" s="20"/>
    </row>
    <row r="12" spans="1:21" s="8" customFormat="1" ht="12.75" customHeight="1" x14ac:dyDescent="0.2">
      <c r="E12" s="23"/>
      <c r="F12" s="23"/>
      <c r="G12" s="24"/>
      <c r="H12" s="24"/>
      <c r="I12" s="24"/>
      <c r="J12" s="23"/>
      <c r="K12" s="25"/>
      <c r="L12" s="24"/>
      <c r="M12" s="24"/>
      <c r="N12" s="58"/>
      <c r="O12" s="1"/>
      <c r="P12" s="105"/>
      <c r="Q12" s="24"/>
      <c r="R12" s="97"/>
      <c r="S12" s="97"/>
    </row>
    <row r="13" spans="1:21" s="8" customFormat="1" ht="12.75" customHeight="1" x14ac:dyDescent="0.2">
      <c r="C13" s="8" t="s">
        <v>173</v>
      </c>
      <c r="E13" s="23">
        <v>2480249999</v>
      </c>
      <c r="F13" s="23"/>
      <c r="G13" s="24">
        <f>J13-E13</f>
        <v>-39600000</v>
      </c>
      <c r="H13" s="24"/>
      <c r="I13" s="24"/>
      <c r="J13" s="23">
        <v>2440649999</v>
      </c>
      <c r="K13" s="25"/>
      <c r="L13" s="24">
        <v>-287366970</v>
      </c>
      <c r="M13" s="24"/>
      <c r="N13" s="24">
        <f>J13-L13</f>
        <v>2728016969</v>
      </c>
      <c r="Q13" s="24"/>
      <c r="R13" s="97"/>
      <c r="S13" s="97"/>
      <c r="T13" s="11"/>
      <c r="U13" s="20"/>
    </row>
    <row r="14" spans="1:21" s="8" customFormat="1" ht="12.75" customHeight="1" x14ac:dyDescent="0.2">
      <c r="E14" s="23"/>
      <c r="F14" s="23"/>
      <c r="G14" s="24"/>
      <c r="H14" s="24"/>
      <c r="I14" s="24"/>
      <c r="J14" s="23"/>
      <c r="K14" s="25"/>
      <c r="L14" s="24"/>
      <c r="M14" s="24"/>
      <c r="Q14" s="24"/>
      <c r="R14" s="97"/>
      <c r="S14" s="97"/>
      <c r="T14" s="19"/>
      <c r="U14" s="20"/>
    </row>
    <row r="15" spans="1:21" s="8" customFormat="1" x14ac:dyDescent="0.2">
      <c r="C15" s="8" t="s">
        <v>17</v>
      </c>
      <c r="E15" s="60">
        <v>17870412206</v>
      </c>
      <c r="G15" s="60">
        <f>SUM(G11:G14)</f>
        <v>412892800.46678352</v>
      </c>
      <c r="J15" s="60">
        <f>SUM(J11:J14)</f>
        <v>18312381006.466782</v>
      </c>
      <c r="L15" s="60">
        <f>SUM(L11:L14)</f>
        <v>-1445134445.5</v>
      </c>
      <c r="M15" s="24"/>
      <c r="N15" s="60">
        <f>SUM(N11:N14)</f>
        <v>17441980500.966782</v>
      </c>
      <c r="Q15" s="24"/>
      <c r="R15" s="97"/>
      <c r="S15" s="97"/>
      <c r="T15" s="19"/>
      <c r="U15" s="20"/>
    </row>
    <row r="16" spans="1:21" s="8" customFormat="1" x14ac:dyDescent="0.2">
      <c r="E16" s="23"/>
      <c r="G16" s="24"/>
      <c r="J16" s="23"/>
      <c r="L16" s="24"/>
      <c r="M16" s="24"/>
      <c r="N16" s="26"/>
      <c r="Q16" s="24"/>
      <c r="R16" s="97"/>
      <c r="S16" s="97"/>
      <c r="T16" s="19"/>
      <c r="U16" s="20"/>
    </row>
    <row r="17" spans="1:21" s="8" customFormat="1" x14ac:dyDescent="0.2">
      <c r="C17" s="8" t="s">
        <v>174</v>
      </c>
      <c r="E17" s="23"/>
      <c r="G17" s="24"/>
      <c r="J17" s="23"/>
      <c r="L17" s="24"/>
      <c r="M17" s="24"/>
      <c r="N17" s="26"/>
      <c r="Q17" s="24"/>
      <c r="R17" s="97"/>
      <c r="S17" s="97"/>
      <c r="T17" s="19"/>
      <c r="U17" s="20"/>
    </row>
    <row r="18" spans="1:21" s="8" customFormat="1" ht="10.15" customHeight="1" x14ac:dyDescent="0.2">
      <c r="E18" s="23"/>
      <c r="G18" s="24"/>
      <c r="J18" s="23"/>
      <c r="L18" s="24"/>
      <c r="M18" s="24"/>
      <c r="N18" s="26"/>
      <c r="Q18" s="24"/>
      <c r="R18" s="97"/>
      <c r="S18" s="97"/>
      <c r="T18" s="19"/>
      <c r="U18" s="20"/>
    </row>
    <row r="19" spans="1:21" s="8" customFormat="1" x14ac:dyDescent="0.2">
      <c r="B19" s="10"/>
      <c r="C19" s="46" t="s">
        <v>175</v>
      </c>
      <c r="D19" s="47"/>
      <c r="E19" s="24">
        <v>5988036324</v>
      </c>
      <c r="F19" s="24"/>
      <c r="G19" s="24">
        <f>J19-E19+1</f>
        <v>-999999.5</v>
      </c>
      <c r="H19" s="24"/>
      <c r="I19" s="24"/>
      <c r="J19" s="23">
        <v>5987036323.5</v>
      </c>
      <c r="K19" s="24"/>
      <c r="L19" s="23">
        <v>0</v>
      </c>
      <c r="M19" s="36"/>
      <c r="N19" s="45">
        <f>J19-L19</f>
        <v>5987036323.5</v>
      </c>
      <c r="R19" s="97"/>
      <c r="S19" s="97"/>
    </row>
    <row r="20" spans="1:21" s="8" customFormat="1" x14ac:dyDescent="0.2">
      <c r="B20" s="10"/>
      <c r="C20" s="46"/>
      <c r="D20" s="47"/>
      <c r="E20" s="24"/>
      <c r="F20" s="24"/>
      <c r="G20" s="23"/>
      <c r="H20" s="24"/>
      <c r="I20" s="24"/>
      <c r="J20" s="23"/>
      <c r="K20" s="24"/>
      <c r="L20" s="23"/>
      <c r="M20" s="36"/>
      <c r="N20" s="45"/>
      <c r="R20" s="97"/>
      <c r="S20" s="97"/>
    </row>
    <row r="21" spans="1:21" s="8" customFormat="1" x14ac:dyDescent="0.2">
      <c r="B21" s="10"/>
      <c r="C21" s="46"/>
      <c r="D21" s="47"/>
      <c r="E21" s="24"/>
      <c r="F21" s="24"/>
      <c r="G21" s="23"/>
      <c r="H21" s="24"/>
      <c r="I21" s="24"/>
      <c r="J21" s="23"/>
      <c r="K21" s="24"/>
      <c r="L21" s="23"/>
      <c r="M21" s="36"/>
      <c r="N21" s="45"/>
      <c r="R21" s="97"/>
      <c r="S21" s="97"/>
    </row>
    <row r="22" spans="1:21" s="64" customFormat="1" ht="15" customHeight="1" x14ac:dyDescent="0.2">
      <c r="A22" s="127" t="s">
        <v>48</v>
      </c>
      <c r="B22" s="128"/>
      <c r="C22" s="63" t="s">
        <v>176</v>
      </c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R22" s="97"/>
      <c r="S22" s="97"/>
    </row>
    <row r="23" spans="1:21" s="64" customFormat="1" ht="25.15" customHeight="1" x14ac:dyDescent="0.2">
      <c r="A23" s="129" t="s">
        <v>50</v>
      </c>
      <c r="B23" s="130"/>
      <c r="C23" s="134" t="s">
        <v>177</v>
      </c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67"/>
      <c r="R23" s="97"/>
      <c r="S23" s="97"/>
    </row>
    <row r="24" spans="1:21" s="64" customFormat="1" ht="16.149999999999999" customHeight="1" x14ac:dyDescent="0.2"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R24" s="97"/>
      <c r="S24" s="97"/>
    </row>
    <row r="25" spans="1:21" ht="12.6" customHeight="1" x14ac:dyDescent="0.25">
      <c r="A25" s="129" t="s">
        <v>52</v>
      </c>
      <c r="B25" s="129"/>
      <c r="C25" s="64" t="s">
        <v>178</v>
      </c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</row>
    <row r="26" spans="1:21" x14ac:dyDescent="0.2">
      <c r="J26" s="53"/>
      <c r="K26" s="53"/>
      <c r="L26" s="53"/>
      <c r="M26" s="53"/>
      <c r="N26" s="53"/>
    </row>
    <row r="27" spans="1:21" ht="30.6" customHeight="1" x14ac:dyDescent="0.2">
      <c r="C27" s="134" t="s">
        <v>182</v>
      </c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</row>
    <row r="28" spans="1:21" ht="38.450000000000003" customHeight="1" x14ac:dyDescent="0.2"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</row>
    <row r="29" spans="1:21" x14ac:dyDescent="0.2">
      <c r="C29" s="123" t="s">
        <v>183</v>
      </c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</row>
    <row r="30" spans="1:21" x14ac:dyDescent="0.2">
      <c r="N30" s="54"/>
    </row>
    <row r="36" spans="3:16" x14ac:dyDescent="0.2">
      <c r="C36" s="123" t="s">
        <v>184</v>
      </c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</row>
    <row r="37" spans="3:16" x14ac:dyDescent="0.2">
      <c r="C37" s="123" t="s">
        <v>185</v>
      </c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</row>
  </sheetData>
  <mergeCells count="17">
    <mergeCell ref="A1:Q1"/>
    <mergeCell ref="A2:Q2"/>
    <mergeCell ref="A3:Q3"/>
    <mergeCell ref="A4:Q4"/>
    <mergeCell ref="E8:E9"/>
    <mergeCell ref="G8:G9"/>
    <mergeCell ref="J8:J9"/>
    <mergeCell ref="L8:L9"/>
    <mergeCell ref="N8:N9"/>
    <mergeCell ref="C27:Q28"/>
    <mergeCell ref="C29:P29"/>
    <mergeCell ref="C36:P36"/>
    <mergeCell ref="C37:P37"/>
    <mergeCell ref="A22:B22"/>
    <mergeCell ref="A23:B23"/>
    <mergeCell ref="A25:B25"/>
    <mergeCell ref="C23:O24"/>
  </mergeCells>
  <printOptions horizontalCentered="1"/>
  <pageMargins left="0.70866141732283472" right="0.70866141732283472" top="0.74803149606299213" bottom="0.74803149606299213" header="0.31496062992125984" footer="0.31496062992125984"/>
  <pageSetup scale="86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1" tint="0.499984740745262"/>
    <pageSetUpPr fitToPage="1"/>
  </sheetPr>
  <dimension ref="A1:U38"/>
  <sheetViews>
    <sheetView showGridLines="0" zoomScale="90" zoomScaleNormal="90" workbookViewId="0">
      <selection activeCell="Q13" sqref="Q13"/>
    </sheetView>
  </sheetViews>
  <sheetFormatPr baseColWidth="10" defaultColWidth="11.42578125" defaultRowHeight="12.75" x14ac:dyDescent="0.2"/>
  <cols>
    <col min="1" max="1" width="3.28515625" style="1" customWidth="1"/>
    <col min="2" max="2" width="2.7109375" style="1" customWidth="1"/>
    <col min="3" max="3" width="4.5703125" style="1" customWidth="1"/>
    <col min="4" max="4" width="27.140625" style="1" customWidth="1"/>
    <col min="5" max="5" width="18.5703125" style="1" customWidth="1"/>
    <col min="6" max="6" width="1.28515625" style="1" customWidth="1"/>
    <col min="7" max="7" width="17.7109375" style="1" customWidth="1"/>
    <col min="8" max="9" width="2.42578125" style="1" customWidth="1"/>
    <col min="10" max="10" width="18.85546875" style="1" customWidth="1"/>
    <col min="11" max="11" width="2.42578125" style="1" customWidth="1"/>
    <col min="12" max="12" width="19.140625" style="1" hidden="1" customWidth="1"/>
    <col min="13" max="13" width="1.7109375" style="1" hidden="1" customWidth="1"/>
    <col min="14" max="14" width="19" style="1" hidden="1" customWidth="1"/>
    <col min="15" max="15" width="4.42578125" style="1" customWidth="1"/>
    <col min="16" max="17" width="18.7109375" style="1" customWidth="1"/>
    <col min="18" max="18" width="17.5703125" style="97" bestFit="1" customWidth="1"/>
    <col min="19" max="19" width="16.5703125" style="97" bestFit="1" customWidth="1"/>
    <col min="20" max="20" width="16" style="1" bestFit="1" customWidth="1"/>
    <col min="21" max="21" width="18.7109375" style="1" customWidth="1"/>
    <col min="22" max="16384" width="11.42578125" style="1"/>
  </cols>
  <sheetData>
    <row r="1" spans="1:21" ht="26.25" x14ac:dyDescent="0.4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</row>
    <row r="2" spans="1:21" ht="21" x14ac:dyDescent="0.35">
      <c r="A2" s="121" t="s">
        <v>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</row>
    <row r="3" spans="1:21" ht="15.75" x14ac:dyDescent="0.25">
      <c r="A3" s="122" t="s">
        <v>188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</row>
    <row r="4" spans="1:21" ht="15.75" customHeight="1" x14ac:dyDescent="0.2">
      <c r="A4" s="123" t="s">
        <v>2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</row>
    <row r="5" spans="1:21" s="8" customFormat="1" ht="6" customHeight="1" thickBot="1" x14ac:dyDescent="0.25">
      <c r="C5" s="9"/>
      <c r="I5" s="10"/>
      <c r="J5" s="10"/>
      <c r="K5" s="10"/>
      <c r="L5" s="10"/>
      <c r="M5" s="10"/>
      <c r="N5" s="10"/>
      <c r="R5" s="97"/>
      <c r="S5" s="97"/>
    </row>
    <row r="6" spans="1:21" s="8" customFormat="1" ht="18" customHeight="1" thickBot="1" x14ac:dyDescent="0.25">
      <c r="B6" s="55"/>
      <c r="C6" s="55"/>
      <c r="D6" s="55"/>
      <c r="E6" s="56"/>
      <c r="F6" s="56"/>
      <c r="G6" s="56" t="s">
        <v>3</v>
      </c>
      <c r="H6" s="56"/>
      <c r="I6" s="56"/>
      <c r="J6" s="56"/>
      <c r="K6" s="56"/>
      <c r="L6" s="56"/>
      <c r="M6" s="56"/>
      <c r="N6" s="55"/>
      <c r="O6" s="55"/>
      <c r="P6" s="55"/>
      <c r="Q6" s="55"/>
      <c r="R6" s="97"/>
      <c r="S6" s="97"/>
    </row>
    <row r="7" spans="1:21" s="8" customFormat="1" ht="10.5" customHeight="1" x14ac:dyDescent="0.2">
      <c r="C7" s="10"/>
      <c r="D7" s="10"/>
      <c r="E7" s="12"/>
      <c r="F7" s="12"/>
      <c r="G7" s="12"/>
      <c r="H7" s="12"/>
      <c r="I7" s="12"/>
      <c r="J7" s="12"/>
      <c r="K7" s="12"/>
      <c r="L7" s="12"/>
      <c r="M7" s="12"/>
      <c r="Q7" s="12"/>
      <c r="R7" s="97"/>
      <c r="S7" s="97"/>
    </row>
    <row r="8" spans="1:21" s="8" customFormat="1" x14ac:dyDescent="0.2">
      <c r="E8" s="125" t="s">
        <v>181</v>
      </c>
      <c r="F8" s="13"/>
      <c r="G8" s="116" t="s">
        <v>169</v>
      </c>
      <c r="H8" s="14"/>
      <c r="I8" s="15"/>
      <c r="J8" s="125" t="s">
        <v>186</v>
      </c>
      <c r="L8" s="116" t="s">
        <v>170</v>
      </c>
      <c r="M8" s="8" t="s">
        <v>48</v>
      </c>
      <c r="N8" s="116" t="s">
        <v>171</v>
      </c>
      <c r="Q8" s="16"/>
      <c r="R8" s="97"/>
      <c r="S8" s="97"/>
    </row>
    <row r="9" spans="1:21" s="17" customFormat="1" x14ac:dyDescent="0.2">
      <c r="C9" s="13"/>
      <c r="E9" s="126"/>
      <c r="F9" s="13"/>
      <c r="G9" s="117"/>
      <c r="H9" s="18"/>
      <c r="J9" s="126"/>
      <c r="L9" s="117"/>
      <c r="M9" s="16"/>
      <c r="N9" s="117"/>
      <c r="Q9" s="16"/>
      <c r="R9" s="97"/>
      <c r="S9" s="97"/>
      <c r="U9" s="20"/>
    </row>
    <row r="10" spans="1:21" s="17" customFormat="1" ht="20.25" customHeight="1" x14ac:dyDescent="0.2">
      <c r="B10" s="104"/>
      <c r="C10" s="13"/>
      <c r="E10" s="13"/>
      <c r="F10" s="13"/>
      <c r="G10" s="21"/>
      <c r="J10" s="13"/>
      <c r="L10" s="21"/>
      <c r="M10" s="21"/>
      <c r="N10" s="21"/>
      <c r="P10" s="21"/>
      <c r="Q10" s="16"/>
      <c r="R10" s="97"/>
      <c r="S10" s="97"/>
      <c r="U10" s="20"/>
    </row>
    <row r="11" spans="1:21" s="17" customFormat="1" ht="12" customHeight="1" x14ac:dyDescent="0.2">
      <c r="C11" s="8" t="s">
        <v>172</v>
      </c>
      <c r="D11" s="8"/>
      <c r="E11" s="30">
        <v>15419238207</v>
      </c>
      <c r="F11" s="23"/>
      <c r="G11" s="30">
        <f>J11-E11</f>
        <v>452492800.46678352</v>
      </c>
      <c r="H11" s="24"/>
      <c r="I11" s="24"/>
      <c r="J11" s="29">
        <f>SUM(J12:J14)</f>
        <v>15871731007.466784</v>
      </c>
      <c r="K11" s="25"/>
      <c r="L11" s="24">
        <v>-1157767475.5</v>
      </c>
      <c r="M11" s="21"/>
      <c r="N11" s="26">
        <f>J11+L11</f>
        <v>14713963531.966784</v>
      </c>
      <c r="P11" s="24"/>
      <c r="Q11" s="16"/>
      <c r="R11" s="97"/>
      <c r="S11" s="97"/>
      <c r="U11" s="20"/>
    </row>
    <row r="12" spans="1:21" s="17" customFormat="1" ht="12" customHeight="1" x14ac:dyDescent="0.2">
      <c r="C12" s="8"/>
      <c r="D12" s="8" t="s">
        <v>189</v>
      </c>
      <c r="E12" s="24">
        <v>1440360000</v>
      </c>
      <c r="F12" s="23"/>
      <c r="G12" s="24">
        <f>J12-E12</f>
        <v>-14100000</v>
      </c>
      <c r="H12" s="24"/>
      <c r="I12" s="24"/>
      <c r="J12" s="23">
        <v>1426260000</v>
      </c>
      <c r="K12" s="25"/>
      <c r="L12" s="24"/>
      <c r="M12" s="21"/>
      <c r="N12" s="26"/>
      <c r="P12" s="24"/>
      <c r="Q12" s="16"/>
      <c r="R12" s="97"/>
      <c r="S12" s="97"/>
      <c r="U12" s="20"/>
    </row>
    <row r="13" spans="1:21" s="17" customFormat="1" ht="12" customHeight="1" x14ac:dyDescent="0.2">
      <c r="C13" s="8"/>
      <c r="D13" s="8" t="s">
        <v>190</v>
      </c>
      <c r="E13" s="24">
        <v>1233830000</v>
      </c>
      <c r="F13" s="23"/>
      <c r="G13" s="24">
        <f>J13-E13</f>
        <v>-14976000</v>
      </c>
      <c r="H13" s="24"/>
      <c r="I13" s="24"/>
      <c r="J13" s="23">
        <v>1218854000</v>
      </c>
      <c r="K13" s="25"/>
      <c r="L13" s="24"/>
      <c r="M13" s="21"/>
      <c r="N13" s="26"/>
      <c r="P13" s="24"/>
      <c r="Q13" s="16"/>
      <c r="R13" s="97"/>
      <c r="S13" s="97"/>
      <c r="U13" s="20"/>
    </row>
    <row r="14" spans="1:21" s="8" customFormat="1" ht="12.75" customHeight="1" x14ac:dyDescent="0.2">
      <c r="D14" s="8" t="s">
        <v>191</v>
      </c>
      <c r="E14" s="24">
        <v>12745048206.677408</v>
      </c>
      <c r="F14" s="23"/>
      <c r="G14" s="24">
        <f>J14-E14</f>
        <v>481568800.78937531</v>
      </c>
      <c r="H14" s="24"/>
      <c r="I14" s="24"/>
      <c r="J14" s="23">
        <v>13226617007.466784</v>
      </c>
      <c r="K14" s="25"/>
      <c r="L14" s="24"/>
      <c r="M14" s="24"/>
      <c r="N14" s="58"/>
      <c r="O14" s="1"/>
      <c r="P14" s="105"/>
      <c r="Q14" s="24"/>
      <c r="R14" s="97"/>
      <c r="S14" s="97"/>
    </row>
    <row r="15" spans="1:21" s="8" customFormat="1" ht="12.75" customHeight="1" x14ac:dyDescent="0.2">
      <c r="E15" s="23"/>
      <c r="F15" s="23"/>
      <c r="G15" s="24"/>
      <c r="H15" s="24"/>
      <c r="I15" s="24"/>
      <c r="J15" s="23"/>
      <c r="K15" s="25"/>
      <c r="L15" s="24"/>
      <c r="M15" s="24"/>
      <c r="N15" s="58"/>
      <c r="O15" s="1"/>
      <c r="P15" s="105"/>
      <c r="Q15" s="24"/>
      <c r="R15" s="97"/>
      <c r="S15" s="97"/>
    </row>
    <row r="16" spans="1:21" s="8" customFormat="1" ht="12.75" customHeight="1" x14ac:dyDescent="0.2">
      <c r="C16" s="108" t="s">
        <v>173</v>
      </c>
      <c r="D16" s="108"/>
      <c r="E16" s="23">
        <v>2480249999</v>
      </c>
      <c r="F16" s="23"/>
      <c r="G16" s="24">
        <f>J16-E16</f>
        <v>-80550000</v>
      </c>
      <c r="H16" s="24"/>
      <c r="I16" s="24"/>
      <c r="J16" s="23">
        <v>2399699999</v>
      </c>
      <c r="K16" s="25"/>
      <c r="L16" s="24">
        <v>-287366970</v>
      </c>
      <c r="M16" s="24"/>
      <c r="N16" s="24">
        <f>J16-L16</f>
        <v>2687066969</v>
      </c>
      <c r="Q16" s="24"/>
      <c r="R16" s="97"/>
      <c r="S16" s="97"/>
      <c r="T16" s="11"/>
      <c r="U16" s="20"/>
    </row>
    <row r="17" spans="1:21" s="8" customFormat="1" x14ac:dyDescent="0.2">
      <c r="C17" s="8" t="s">
        <v>187</v>
      </c>
      <c r="E17" s="60">
        <v>17870412206</v>
      </c>
      <c r="G17" s="60">
        <f>SUM(G11,G16)</f>
        <v>371942800.46678352</v>
      </c>
      <c r="J17" s="60">
        <f>SUM(J11,J16)</f>
        <v>18271431006.466782</v>
      </c>
      <c r="L17" s="60">
        <f>SUM(L11:L16)</f>
        <v>-1445134445.5</v>
      </c>
      <c r="M17" s="24"/>
      <c r="N17" s="60">
        <f>SUM(N11:N16)</f>
        <v>17401030500.966782</v>
      </c>
      <c r="Q17" s="24"/>
      <c r="R17" s="97"/>
      <c r="S17" s="97"/>
      <c r="T17" s="19"/>
      <c r="U17" s="20"/>
    </row>
    <row r="18" spans="1:21" s="8" customFormat="1" x14ac:dyDescent="0.2">
      <c r="E18" s="23"/>
      <c r="G18" s="24"/>
      <c r="J18" s="23"/>
      <c r="L18" s="24"/>
      <c r="M18" s="24"/>
      <c r="N18" s="26"/>
      <c r="Q18" s="24"/>
      <c r="R18" s="97"/>
      <c r="S18" s="97"/>
      <c r="T18" s="19"/>
      <c r="U18" s="20"/>
    </row>
    <row r="19" spans="1:21" s="8" customFormat="1" x14ac:dyDescent="0.2">
      <c r="C19" s="8" t="s">
        <v>174</v>
      </c>
      <c r="E19" s="23"/>
      <c r="G19" s="24"/>
      <c r="J19" s="23"/>
      <c r="L19" s="24"/>
      <c r="M19" s="24"/>
      <c r="N19" s="26"/>
      <c r="Q19" s="24"/>
      <c r="R19" s="97"/>
      <c r="S19" s="97"/>
      <c r="T19" s="19"/>
      <c r="U19" s="20"/>
    </row>
    <row r="20" spans="1:21" s="8" customFormat="1" x14ac:dyDescent="0.2">
      <c r="B20" s="10"/>
      <c r="C20" s="106" t="s">
        <v>175</v>
      </c>
      <c r="D20" s="107"/>
      <c r="E20" s="30">
        <v>5988036324</v>
      </c>
      <c r="F20" s="24"/>
      <c r="G20" s="30">
        <f>J20-E20+1</f>
        <v>-999999.5</v>
      </c>
      <c r="H20" s="24"/>
      <c r="I20" s="24"/>
      <c r="J20" s="29">
        <v>5987036323.5</v>
      </c>
      <c r="K20" s="24"/>
      <c r="L20" s="23">
        <v>0</v>
      </c>
      <c r="M20" s="36"/>
      <c r="N20" s="45">
        <f>J20-L20</f>
        <v>5987036323.5</v>
      </c>
      <c r="R20" s="97"/>
      <c r="S20" s="97"/>
    </row>
    <row r="21" spans="1:21" s="8" customFormat="1" x14ac:dyDescent="0.2">
      <c r="B21" s="10"/>
      <c r="C21" s="46" t="s">
        <v>78</v>
      </c>
      <c r="D21" s="47"/>
      <c r="E21" s="24">
        <f>E20+E17</f>
        <v>23858448530</v>
      </c>
      <c r="F21" s="24"/>
      <c r="G21" s="23">
        <f>G17+G20</f>
        <v>370942800.96678352</v>
      </c>
      <c r="H21" s="24"/>
      <c r="I21" s="24"/>
      <c r="J21" s="23">
        <f>SUM(J17+J20)</f>
        <v>24258467329.966782</v>
      </c>
      <c r="K21" s="24"/>
      <c r="L21" s="23"/>
      <c r="M21" s="36"/>
      <c r="N21" s="45"/>
      <c r="R21" s="97"/>
      <c r="S21" s="97"/>
    </row>
    <row r="22" spans="1:21" s="8" customFormat="1" x14ac:dyDescent="0.2">
      <c r="B22" s="10"/>
      <c r="C22" s="46"/>
      <c r="D22" s="47"/>
      <c r="E22" s="24"/>
      <c r="F22" s="24"/>
      <c r="G22" s="23"/>
      <c r="H22" s="24"/>
      <c r="I22" s="24"/>
      <c r="J22" s="23"/>
      <c r="K22" s="24"/>
      <c r="L22" s="23"/>
      <c r="M22" s="36"/>
      <c r="N22" s="45"/>
      <c r="R22" s="97"/>
      <c r="S22" s="97"/>
    </row>
    <row r="23" spans="1:21" s="64" customFormat="1" ht="15" customHeight="1" x14ac:dyDescent="0.2">
      <c r="A23" s="127" t="s">
        <v>48</v>
      </c>
      <c r="B23" s="128"/>
      <c r="C23" s="63" t="s">
        <v>176</v>
      </c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R23" s="97"/>
      <c r="S23" s="97"/>
    </row>
    <row r="24" spans="1:21" s="64" customFormat="1" ht="25.15" customHeight="1" x14ac:dyDescent="0.2">
      <c r="A24" s="129" t="s">
        <v>50</v>
      </c>
      <c r="B24" s="130"/>
      <c r="C24" s="134" t="s">
        <v>177</v>
      </c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67"/>
      <c r="R24" s="97"/>
      <c r="S24" s="97"/>
    </row>
    <row r="25" spans="1:21" s="64" customFormat="1" ht="16.149999999999999" customHeight="1" x14ac:dyDescent="0.2"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R25" s="97"/>
      <c r="S25" s="97"/>
    </row>
    <row r="26" spans="1:21" ht="12.6" customHeight="1" x14ac:dyDescent="0.25">
      <c r="A26" s="129" t="s">
        <v>52</v>
      </c>
      <c r="B26" s="129"/>
      <c r="C26" s="64" t="s">
        <v>178</v>
      </c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</row>
    <row r="27" spans="1:21" x14ac:dyDescent="0.2">
      <c r="J27" s="53"/>
      <c r="K27" s="53"/>
      <c r="L27" s="53"/>
      <c r="M27" s="53"/>
      <c r="N27" s="53"/>
    </row>
    <row r="28" spans="1:21" ht="30.6" customHeight="1" x14ac:dyDescent="0.2">
      <c r="C28" s="134" t="s">
        <v>182</v>
      </c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</row>
    <row r="29" spans="1:21" ht="38.450000000000003" customHeight="1" x14ac:dyDescent="0.2"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</row>
    <row r="30" spans="1:21" x14ac:dyDescent="0.2">
      <c r="C30" s="123" t="s">
        <v>192</v>
      </c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</row>
    <row r="31" spans="1:21" x14ac:dyDescent="0.2">
      <c r="N31" s="54"/>
    </row>
    <row r="37" spans="3:16" x14ac:dyDescent="0.2">
      <c r="C37" s="123" t="s">
        <v>184</v>
      </c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</row>
    <row r="38" spans="3:16" x14ac:dyDescent="0.2">
      <c r="C38" s="123" t="s">
        <v>185</v>
      </c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</row>
  </sheetData>
  <mergeCells count="17">
    <mergeCell ref="C37:P37"/>
    <mergeCell ref="C38:P38"/>
    <mergeCell ref="A23:B23"/>
    <mergeCell ref="A24:B24"/>
    <mergeCell ref="C24:O25"/>
    <mergeCell ref="A26:B26"/>
    <mergeCell ref="C28:Q29"/>
    <mergeCell ref="C30:P30"/>
    <mergeCell ref="A1:Q1"/>
    <mergeCell ref="A2:Q2"/>
    <mergeCell ref="A3:Q3"/>
    <mergeCell ref="A4:Q4"/>
    <mergeCell ref="E8:E9"/>
    <mergeCell ref="G8:G9"/>
    <mergeCell ref="J8:J9"/>
    <mergeCell ref="L8:L9"/>
    <mergeCell ref="N8:N9"/>
  </mergeCells>
  <printOptions horizontalCentered="1"/>
  <pageMargins left="0.70866141732283472" right="0.70866141732283472" top="0.74803149606299213" bottom="0.74803149606299213" header="0.31496062992125984" footer="0.31496062992125984"/>
  <pageSetup scale="8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1" tint="0.499984740745262"/>
    <pageSetUpPr fitToPage="1"/>
  </sheetPr>
  <dimension ref="A1:U39"/>
  <sheetViews>
    <sheetView showGridLines="0" zoomScale="90" zoomScaleNormal="90" workbookViewId="0">
      <selection activeCell="C31" sqref="C31:P31"/>
    </sheetView>
  </sheetViews>
  <sheetFormatPr baseColWidth="10" defaultColWidth="11.42578125" defaultRowHeight="12.75" x14ac:dyDescent="0.2"/>
  <cols>
    <col min="1" max="1" width="3.28515625" style="1" customWidth="1"/>
    <col min="2" max="2" width="2.7109375" style="1" customWidth="1"/>
    <col min="3" max="3" width="4.5703125" style="1" customWidth="1"/>
    <col min="4" max="4" width="27.140625" style="1" customWidth="1"/>
    <col min="5" max="5" width="18.5703125" style="1" customWidth="1"/>
    <col min="6" max="6" width="1.28515625" style="1" customWidth="1"/>
    <col min="7" max="7" width="17.7109375" style="1" customWidth="1"/>
    <col min="8" max="9" width="2.42578125" style="1" customWidth="1"/>
    <col min="10" max="10" width="18.85546875" style="1" customWidth="1"/>
    <col min="11" max="11" width="2.42578125" style="1" customWidth="1"/>
    <col min="12" max="12" width="19.140625" style="1" hidden="1" customWidth="1"/>
    <col min="13" max="13" width="1.7109375" style="1" hidden="1" customWidth="1"/>
    <col min="14" max="14" width="19" style="1" hidden="1" customWidth="1"/>
    <col min="15" max="15" width="4.42578125" style="1" customWidth="1"/>
    <col min="16" max="17" width="18.7109375" style="1" customWidth="1"/>
    <col min="18" max="18" width="17.5703125" style="97" bestFit="1" customWidth="1"/>
    <col min="19" max="19" width="16.5703125" style="97" bestFit="1" customWidth="1"/>
    <col min="20" max="20" width="16" style="1" bestFit="1" customWidth="1"/>
    <col min="21" max="21" width="18.7109375" style="1" customWidth="1"/>
    <col min="22" max="16384" width="11.42578125" style="1"/>
  </cols>
  <sheetData>
    <row r="1" spans="1:21" ht="26.25" x14ac:dyDescent="0.4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</row>
    <row r="2" spans="1:21" ht="21" x14ac:dyDescent="0.35">
      <c r="A2" s="121" t="s">
        <v>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</row>
    <row r="3" spans="1:21" ht="15.75" x14ac:dyDescent="0.25">
      <c r="A3" s="122" t="s">
        <v>194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</row>
    <row r="4" spans="1:21" ht="15.75" customHeight="1" x14ac:dyDescent="0.2">
      <c r="A4" s="123" t="s">
        <v>2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</row>
    <row r="5" spans="1:21" s="8" customFormat="1" ht="6" customHeight="1" thickBot="1" x14ac:dyDescent="0.25">
      <c r="C5" s="9"/>
      <c r="I5" s="10"/>
      <c r="J5" s="10"/>
      <c r="K5" s="10"/>
      <c r="L5" s="10"/>
      <c r="M5" s="10"/>
      <c r="N5" s="10"/>
      <c r="R5" s="97"/>
      <c r="S5" s="97"/>
    </row>
    <row r="6" spans="1:21" s="8" customFormat="1" ht="18" customHeight="1" thickBot="1" x14ac:dyDescent="0.25">
      <c r="B6" s="55"/>
      <c r="C6" s="55"/>
      <c r="D6" s="55"/>
      <c r="E6" s="56"/>
      <c r="F6" s="56"/>
      <c r="G6" s="56" t="s">
        <v>3</v>
      </c>
      <c r="H6" s="56"/>
      <c r="I6" s="56"/>
      <c r="J6" s="56"/>
      <c r="K6" s="56"/>
      <c r="L6" s="56"/>
      <c r="M6" s="56"/>
      <c r="N6" s="55"/>
      <c r="O6" s="55"/>
      <c r="P6" s="55"/>
      <c r="Q6" s="55"/>
      <c r="R6" s="97"/>
      <c r="S6" s="97"/>
    </row>
    <row r="7" spans="1:21" s="8" customFormat="1" ht="10.5" customHeight="1" x14ac:dyDescent="0.2">
      <c r="C7" s="10"/>
      <c r="D7" s="10"/>
      <c r="E7" s="12"/>
      <c r="F7" s="12"/>
      <c r="G7" s="12"/>
      <c r="H7" s="12"/>
      <c r="I7" s="12"/>
      <c r="J7" s="12"/>
      <c r="K7" s="12"/>
      <c r="L7" s="12"/>
      <c r="M7" s="12"/>
      <c r="Q7" s="12"/>
      <c r="R7" s="97"/>
      <c r="S7" s="97"/>
    </row>
    <row r="8" spans="1:21" s="8" customFormat="1" x14ac:dyDescent="0.2">
      <c r="E8" s="125" t="str">
        <f>'Jun-2017'!J8:J9</f>
        <v>Saldo al 30 de Junio de 2017</v>
      </c>
      <c r="F8" s="13"/>
      <c r="G8" s="116" t="s">
        <v>169</v>
      </c>
      <c r="H8" s="14"/>
      <c r="I8" s="15"/>
      <c r="J8" s="125" t="s">
        <v>193</v>
      </c>
      <c r="L8" s="116" t="s">
        <v>170</v>
      </c>
      <c r="M8" s="8" t="s">
        <v>48</v>
      </c>
      <c r="N8" s="116" t="s">
        <v>171</v>
      </c>
      <c r="Q8" s="16"/>
      <c r="R8" s="97"/>
      <c r="S8" s="97"/>
    </row>
    <row r="9" spans="1:21" s="17" customFormat="1" x14ac:dyDescent="0.2">
      <c r="C9" s="13"/>
      <c r="E9" s="126"/>
      <c r="F9" s="13"/>
      <c r="G9" s="117"/>
      <c r="H9" s="18"/>
      <c r="J9" s="126"/>
      <c r="L9" s="117"/>
      <c r="M9" s="16"/>
      <c r="N9" s="117"/>
      <c r="Q9" s="16"/>
      <c r="R9" s="97"/>
      <c r="S9" s="97"/>
      <c r="U9" s="20"/>
    </row>
    <row r="10" spans="1:21" s="17" customFormat="1" ht="20.25" customHeight="1" x14ac:dyDescent="0.2">
      <c r="B10" s="104"/>
      <c r="C10" s="13"/>
      <c r="E10" s="13"/>
      <c r="F10" s="13"/>
      <c r="G10" s="21"/>
      <c r="J10" s="13"/>
      <c r="L10" s="21"/>
      <c r="M10" s="21"/>
      <c r="N10" s="21"/>
      <c r="P10" s="21"/>
      <c r="Q10" s="16"/>
      <c r="R10" s="97"/>
      <c r="S10" s="97"/>
      <c r="U10" s="20"/>
    </row>
    <row r="11" spans="1:21" s="17" customFormat="1" ht="12" customHeight="1" x14ac:dyDescent="0.2">
      <c r="C11" s="8" t="s">
        <v>172</v>
      </c>
      <c r="D11" s="8"/>
      <c r="E11" s="30">
        <f>SUM(E12:E14)</f>
        <v>15871731007.466784</v>
      </c>
      <c r="F11" s="23"/>
      <c r="G11" s="30">
        <f>J11-E11</f>
        <v>-2619770872.4405937</v>
      </c>
      <c r="H11" s="24"/>
      <c r="I11" s="24"/>
      <c r="J11" s="29">
        <f>SUM(J12:J14)</f>
        <v>13251960135.02619</v>
      </c>
      <c r="K11" s="25"/>
      <c r="L11" s="24">
        <v>-1157767475.5</v>
      </c>
      <c r="M11" s="21"/>
      <c r="N11" s="26">
        <f>J11+L11</f>
        <v>12094192659.52619</v>
      </c>
      <c r="P11" s="24"/>
      <c r="Q11" s="16"/>
      <c r="R11" s="97"/>
      <c r="S11" s="97"/>
      <c r="U11" s="20"/>
    </row>
    <row r="12" spans="1:21" s="17" customFormat="1" ht="12" customHeight="1" x14ac:dyDescent="0.2">
      <c r="C12" s="8"/>
      <c r="D12" s="8" t="s">
        <v>189</v>
      </c>
      <c r="E12" s="24">
        <f>'Jun-2017'!J12</f>
        <v>1426260000</v>
      </c>
      <c r="F12" s="23"/>
      <c r="G12" s="24">
        <f>J12-E12</f>
        <v>-1360297913.5999999</v>
      </c>
      <c r="H12" s="24"/>
      <c r="I12" s="24"/>
      <c r="J12" s="23">
        <v>65962086.399999999</v>
      </c>
      <c r="K12" s="25"/>
      <c r="L12" s="24"/>
      <c r="M12" s="21"/>
      <c r="N12" s="26"/>
      <c r="P12" s="24"/>
      <c r="Q12" s="16"/>
      <c r="R12" s="97"/>
      <c r="S12" s="97"/>
      <c r="U12" s="20"/>
    </row>
    <row r="13" spans="1:21" s="17" customFormat="1" ht="12" customHeight="1" x14ac:dyDescent="0.2">
      <c r="C13" s="8"/>
      <c r="D13" s="8" t="s">
        <v>190</v>
      </c>
      <c r="E13" s="24">
        <f>'Jun-2017'!J13</f>
        <v>1218854000</v>
      </c>
      <c r="F13" s="23"/>
      <c r="G13" s="24">
        <f>J13-E13</f>
        <v>-1167132607.6500001</v>
      </c>
      <c r="H13" s="24"/>
      <c r="I13" s="24"/>
      <c r="J13" s="23">
        <v>51721392.350000001</v>
      </c>
      <c r="K13" s="25"/>
      <c r="L13" s="24"/>
      <c r="M13" s="21"/>
      <c r="N13" s="26"/>
      <c r="P13" s="24"/>
      <c r="Q13" s="16"/>
      <c r="R13" s="97"/>
      <c r="S13" s="97"/>
      <c r="U13" s="20"/>
    </row>
    <row r="14" spans="1:21" s="8" customFormat="1" ht="12.75" customHeight="1" x14ac:dyDescent="0.2">
      <c r="D14" s="8" t="s">
        <v>191</v>
      </c>
      <c r="E14" s="24">
        <f>'Jun-2017'!J14</f>
        <v>13226617007.466784</v>
      </c>
      <c r="F14" s="23"/>
      <c r="G14" s="24">
        <f>J14-E14</f>
        <v>-92340351.190593719</v>
      </c>
      <c r="H14" s="24"/>
      <c r="I14" s="24"/>
      <c r="J14" s="23">
        <v>13134276656.27619</v>
      </c>
      <c r="K14" s="25"/>
      <c r="L14" s="24"/>
      <c r="M14" s="24"/>
      <c r="N14" s="58"/>
      <c r="O14" s="1"/>
      <c r="P14" s="105"/>
      <c r="Q14" s="24"/>
      <c r="R14" s="97"/>
      <c r="S14" s="97"/>
    </row>
    <row r="15" spans="1:21" s="8" customFormat="1" ht="12.75" customHeight="1" x14ac:dyDescent="0.2">
      <c r="E15" s="23"/>
      <c r="F15" s="23"/>
      <c r="G15" s="24"/>
      <c r="H15" s="24"/>
      <c r="I15" s="24"/>
      <c r="J15" s="23"/>
      <c r="K15" s="25"/>
      <c r="L15" s="24"/>
      <c r="M15" s="24"/>
      <c r="N15" s="58"/>
      <c r="O15" s="1"/>
      <c r="P15" s="105"/>
      <c r="Q15" s="24"/>
      <c r="R15" s="97"/>
      <c r="S15" s="97"/>
    </row>
    <row r="16" spans="1:21" s="8" customFormat="1" ht="12.75" customHeight="1" x14ac:dyDescent="0.2">
      <c r="C16" s="108" t="s">
        <v>173</v>
      </c>
      <c r="D16" s="108"/>
      <c r="E16" s="23">
        <f>'Jun-2017'!J16</f>
        <v>2399699999</v>
      </c>
      <c r="F16" s="23"/>
      <c r="G16" s="24">
        <f>J16-E16</f>
        <v>-42300000</v>
      </c>
      <c r="H16" s="24"/>
      <c r="I16" s="24"/>
      <c r="J16" s="23">
        <v>2357399999</v>
      </c>
      <c r="K16" s="25"/>
      <c r="L16" s="24">
        <v>-287366970</v>
      </c>
      <c r="M16" s="24"/>
      <c r="N16" s="24">
        <f>J16-L16</f>
        <v>2644766969</v>
      </c>
      <c r="Q16" s="24"/>
      <c r="R16" s="97"/>
      <c r="S16" s="97"/>
      <c r="T16" s="11"/>
      <c r="U16" s="20"/>
    </row>
    <row r="17" spans="1:21" s="8" customFormat="1" x14ac:dyDescent="0.2">
      <c r="C17" s="8" t="s">
        <v>187</v>
      </c>
      <c r="E17" s="60">
        <f>E11+E16</f>
        <v>18271431006.466782</v>
      </c>
      <c r="G17" s="60">
        <f>SUM(G11,G16)</f>
        <v>-2662070872.4405937</v>
      </c>
      <c r="J17" s="60">
        <f>SUM(J11,J16)</f>
        <v>15609360134.02619</v>
      </c>
      <c r="L17" s="60">
        <f>SUM(L11:L16)</f>
        <v>-1445134445.5</v>
      </c>
      <c r="M17" s="24"/>
      <c r="N17" s="60">
        <f>SUM(N11:N16)</f>
        <v>14738959628.52619</v>
      </c>
      <c r="Q17" s="24"/>
      <c r="R17" s="97"/>
      <c r="S17" s="97"/>
      <c r="T17" s="19"/>
      <c r="U17" s="20"/>
    </row>
    <row r="18" spans="1:21" s="8" customFormat="1" x14ac:dyDescent="0.2">
      <c r="E18" s="23"/>
      <c r="G18" s="24"/>
      <c r="J18" s="23"/>
      <c r="L18" s="24"/>
      <c r="M18" s="24"/>
      <c r="N18" s="26"/>
      <c r="Q18" s="24"/>
      <c r="R18" s="97"/>
      <c r="S18" s="97"/>
      <c r="T18" s="19"/>
      <c r="U18" s="20"/>
    </row>
    <row r="19" spans="1:21" s="8" customFormat="1" x14ac:dyDescent="0.2">
      <c r="C19" s="8" t="s">
        <v>174</v>
      </c>
      <c r="E19" s="23"/>
      <c r="G19" s="24"/>
      <c r="J19" s="23"/>
      <c r="L19" s="24"/>
      <c r="M19" s="24"/>
      <c r="N19" s="26"/>
      <c r="Q19" s="24"/>
      <c r="R19" s="97"/>
      <c r="S19" s="97"/>
      <c r="T19" s="19"/>
      <c r="U19" s="20"/>
    </row>
    <row r="20" spans="1:21" s="8" customFormat="1" x14ac:dyDescent="0.2">
      <c r="B20" s="10"/>
      <c r="C20" s="106" t="s">
        <v>175</v>
      </c>
      <c r="D20" s="107"/>
      <c r="E20" s="30">
        <f>'Jun-2017'!J20</f>
        <v>5987036323.5</v>
      </c>
      <c r="F20" s="24"/>
      <c r="G20" s="30">
        <f>J20-E20</f>
        <v>-1000000</v>
      </c>
      <c r="H20" s="24"/>
      <c r="I20" s="24"/>
      <c r="J20" s="29">
        <v>5986036323.5</v>
      </c>
      <c r="K20" s="24"/>
      <c r="L20" s="23">
        <v>0</v>
      </c>
      <c r="M20" s="36"/>
      <c r="N20" s="45">
        <f>J20-L20</f>
        <v>5986036323.5</v>
      </c>
      <c r="R20" s="97"/>
      <c r="S20" s="97"/>
    </row>
    <row r="21" spans="1:21" s="8" customFormat="1" x14ac:dyDescent="0.2">
      <c r="B21" s="10"/>
      <c r="C21" s="46" t="s">
        <v>78</v>
      </c>
      <c r="D21" s="47"/>
      <c r="E21" s="24">
        <f>E20+E17</f>
        <v>24258467329.966782</v>
      </c>
      <c r="F21" s="24"/>
      <c r="G21" s="23">
        <f>G17+G20</f>
        <v>-2663070872.4405937</v>
      </c>
      <c r="H21" s="24"/>
      <c r="I21" s="24"/>
      <c r="J21" s="23">
        <f>SUM(J17+J20)</f>
        <v>21595396457.526192</v>
      </c>
      <c r="K21" s="24"/>
      <c r="L21" s="23"/>
      <c r="M21" s="36"/>
      <c r="N21" s="45"/>
      <c r="R21" s="97"/>
      <c r="S21" s="97"/>
    </row>
    <row r="22" spans="1:21" s="8" customFormat="1" x14ac:dyDescent="0.2">
      <c r="B22" s="10"/>
      <c r="C22" s="46"/>
      <c r="D22" s="47"/>
      <c r="E22" s="24"/>
      <c r="F22" s="24"/>
      <c r="G22" s="23"/>
      <c r="H22" s="24"/>
      <c r="I22" s="24"/>
      <c r="J22" s="23"/>
      <c r="K22" s="24"/>
      <c r="L22" s="23"/>
      <c r="M22" s="36"/>
      <c r="N22" s="45"/>
      <c r="R22" s="97"/>
      <c r="S22" s="97"/>
    </row>
    <row r="23" spans="1:21" s="64" customFormat="1" ht="15" customHeight="1" x14ac:dyDescent="0.2">
      <c r="A23" s="127" t="s">
        <v>48</v>
      </c>
      <c r="B23" s="128"/>
      <c r="C23" s="63" t="s">
        <v>176</v>
      </c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R23" s="97"/>
      <c r="S23" s="97"/>
    </row>
    <row r="24" spans="1:21" s="64" customFormat="1" ht="25.15" customHeight="1" x14ac:dyDescent="0.2">
      <c r="A24" s="129" t="s">
        <v>50</v>
      </c>
      <c r="B24" s="130"/>
      <c r="C24" s="134" t="s">
        <v>177</v>
      </c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67"/>
      <c r="R24" s="97"/>
      <c r="S24" s="97"/>
    </row>
    <row r="25" spans="1:21" s="64" customFormat="1" ht="16.149999999999999" customHeight="1" x14ac:dyDescent="0.2"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R25" s="97"/>
      <c r="S25" s="97"/>
    </row>
    <row r="26" spans="1:21" ht="12.6" customHeight="1" x14ac:dyDescent="0.25">
      <c r="A26" s="129"/>
      <c r="B26" s="129"/>
      <c r="C26" s="64" t="s">
        <v>195</v>
      </c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</row>
    <row r="27" spans="1:21" ht="12" customHeight="1" x14ac:dyDescent="0.2">
      <c r="A27" s="129" t="s">
        <v>52</v>
      </c>
      <c r="B27" s="129"/>
      <c r="C27" s="64" t="s">
        <v>178</v>
      </c>
      <c r="J27" s="53"/>
      <c r="K27" s="53"/>
      <c r="L27" s="53"/>
      <c r="M27" s="53"/>
      <c r="N27" s="53"/>
    </row>
    <row r="28" spans="1:21" ht="12" customHeight="1" x14ac:dyDescent="0.2">
      <c r="A28" s="109"/>
      <c r="B28" s="109"/>
      <c r="C28" s="64"/>
      <c r="J28" s="53"/>
      <c r="K28" s="53"/>
      <c r="L28" s="53"/>
      <c r="M28" s="53"/>
      <c r="N28" s="53"/>
    </row>
    <row r="29" spans="1:21" ht="30.6" customHeight="1" x14ac:dyDescent="0.2">
      <c r="C29" s="134" t="s">
        <v>182</v>
      </c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</row>
    <row r="30" spans="1:21" ht="38.450000000000003" customHeight="1" x14ac:dyDescent="0.2"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</row>
    <row r="31" spans="1:21" x14ac:dyDescent="0.2">
      <c r="C31" s="123" t="s">
        <v>196</v>
      </c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</row>
    <row r="32" spans="1:21" x14ac:dyDescent="0.2">
      <c r="N32" s="54"/>
    </row>
    <row r="38" spans="3:16" x14ac:dyDescent="0.2">
      <c r="C38" s="123" t="s">
        <v>184</v>
      </c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</row>
    <row r="39" spans="3:16" x14ac:dyDescent="0.2">
      <c r="C39" s="123" t="s">
        <v>185</v>
      </c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</row>
  </sheetData>
  <mergeCells count="18">
    <mergeCell ref="C38:P38"/>
    <mergeCell ref="C39:P39"/>
    <mergeCell ref="A27:B27"/>
    <mergeCell ref="A23:B23"/>
    <mergeCell ref="A24:B24"/>
    <mergeCell ref="C24:O25"/>
    <mergeCell ref="A26:B26"/>
    <mergeCell ref="C29:Q30"/>
    <mergeCell ref="C31:P31"/>
    <mergeCell ref="A1:Q1"/>
    <mergeCell ref="A2:Q2"/>
    <mergeCell ref="A3:Q3"/>
    <mergeCell ref="A4:Q4"/>
    <mergeCell ref="E8:E9"/>
    <mergeCell ref="G8:G9"/>
    <mergeCell ref="J8:J9"/>
    <mergeCell ref="L8:L9"/>
    <mergeCell ref="N8:N9"/>
  </mergeCells>
  <printOptions horizontalCentered="1"/>
  <pageMargins left="0.70866141732283472" right="0.70866141732283472" top="0.74803149606299213" bottom="0.74803149606299213" header="0.31496062992125984" footer="0.31496062992125984"/>
  <pageSetup scale="82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1" tint="0.499984740745262"/>
    <pageSetUpPr fitToPage="1"/>
  </sheetPr>
  <dimension ref="A1:U39"/>
  <sheetViews>
    <sheetView showGridLines="0" zoomScale="90" zoomScaleNormal="90" workbookViewId="0">
      <selection activeCell="Q13" sqref="Q13"/>
    </sheetView>
  </sheetViews>
  <sheetFormatPr baseColWidth="10" defaultColWidth="11.42578125" defaultRowHeight="12.75" x14ac:dyDescent="0.2"/>
  <cols>
    <col min="1" max="1" width="3.28515625" style="1" customWidth="1"/>
    <col min="2" max="2" width="2.7109375" style="1" customWidth="1"/>
    <col min="3" max="3" width="4.5703125" style="1" customWidth="1"/>
    <col min="4" max="4" width="27.140625" style="1" customWidth="1"/>
    <col min="5" max="5" width="18.5703125" style="1" customWidth="1"/>
    <col min="6" max="6" width="1.28515625" style="1" customWidth="1"/>
    <col min="7" max="7" width="17.7109375" style="1" customWidth="1"/>
    <col min="8" max="9" width="2.42578125" style="1" customWidth="1"/>
    <col min="10" max="10" width="18.85546875" style="1" customWidth="1"/>
    <col min="11" max="11" width="2.42578125" style="1" customWidth="1"/>
    <col min="12" max="12" width="19.140625" style="1" hidden="1" customWidth="1"/>
    <col min="13" max="13" width="1.7109375" style="1" hidden="1" customWidth="1"/>
    <col min="14" max="14" width="19" style="1" hidden="1" customWidth="1"/>
    <col min="15" max="15" width="4.42578125" style="1" customWidth="1"/>
    <col min="16" max="17" width="18.7109375" style="1" customWidth="1"/>
    <col min="18" max="18" width="17.5703125" style="97" bestFit="1" customWidth="1"/>
    <col min="19" max="19" width="16.5703125" style="97" bestFit="1" customWidth="1"/>
    <col min="20" max="20" width="16" style="1" bestFit="1" customWidth="1"/>
    <col min="21" max="21" width="18.7109375" style="1" customWidth="1"/>
    <col min="22" max="16384" width="11.42578125" style="1"/>
  </cols>
  <sheetData>
    <row r="1" spans="1:21" ht="26.25" x14ac:dyDescent="0.4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</row>
    <row r="2" spans="1:21" ht="21" x14ac:dyDescent="0.35">
      <c r="A2" s="121" t="s">
        <v>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</row>
    <row r="3" spans="1:21" ht="15.75" x14ac:dyDescent="0.25">
      <c r="A3" s="122" t="s">
        <v>197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</row>
    <row r="4" spans="1:21" ht="15.75" customHeight="1" x14ac:dyDescent="0.2">
      <c r="A4" s="123" t="s">
        <v>2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</row>
    <row r="5" spans="1:21" s="8" customFormat="1" ht="6" customHeight="1" thickBot="1" x14ac:dyDescent="0.25">
      <c r="C5" s="9"/>
      <c r="I5" s="10"/>
      <c r="J5" s="10"/>
      <c r="K5" s="10"/>
      <c r="L5" s="10"/>
      <c r="M5" s="10"/>
      <c r="N5" s="10"/>
      <c r="R5" s="97"/>
      <c r="S5" s="97"/>
    </row>
    <row r="6" spans="1:21" s="8" customFormat="1" ht="18" customHeight="1" thickBot="1" x14ac:dyDescent="0.25">
      <c r="B6" s="55"/>
      <c r="C6" s="55"/>
      <c r="D6" s="55"/>
      <c r="E6" s="56"/>
      <c r="F6" s="56"/>
      <c r="G6" s="56" t="s">
        <v>3</v>
      </c>
      <c r="H6" s="56"/>
      <c r="I6" s="56"/>
      <c r="J6" s="56"/>
      <c r="K6" s="56"/>
      <c r="L6" s="56"/>
      <c r="M6" s="56"/>
      <c r="N6" s="55"/>
      <c r="O6" s="55"/>
      <c r="P6" s="55"/>
      <c r="Q6" s="55"/>
      <c r="R6" s="97"/>
      <c r="S6" s="97"/>
    </row>
    <row r="7" spans="1:21" s="8" customFormat="1" ht="10.5" customHeight="1" x14ac:dyDescent="0.2">
      <c r="C7" s="10"/>
      <c r="D7" s="10"/>
      <c r="E7" s="12"/>
      <c r="F7" s="12"/>
      <c r="G7" s="12"/>
      <c r="H7" s="12"/>
      <c r="I7" s="12"/>
      <c r="J7" s="12"/>
      <c r="K7" s="12"/>
      <c r="L7" s="12"/>
      <c r="M7" s="12"/>
      <c r="Q7" s="12"/>
      <c r="R7" s="97"/>
      <c r="S7" s="97"/>
    </row>
    <row r="8" spans="1:21" s="8" customFormat="1" x14ac:dyDescent="0.2">
      <c r="E8" s="125" t="s">
        <v>198</v>
      </c>
      <c r="F8" s="13"/>
      <c r="G8" s="116" t="s">
        <v>169</v>
      </c>
      <c r="H8" s="14"/>
      <c r="I8" s="15"/>
      <c r="J8" s="125" t="s">
        <v>199</v>
      </c>
      <c r="L8" s="116" t="s">
        <v>170</v>
      </c>
      <c r="M8" s="8" t="s">
        <v>48</v>
      </c>
      <c r="N8" s="116" t="s">
        <v>171</v>
      </c>
      <c r="Q8" s="16"/>
      <c r="R8" s="97"/>
      <c r="S8" s="97"/>
    </row>
    <row r="9" spans="1:21" s="17" customFormat="1" x14ac:dyDescent="0.2">
      <c r="C9" s="13"/>
      <c r="E9" s="126"/>
      <c r="F9" s="13"/>
      <c r="G9" s="117"/>
      <c r="H9" s="18"/>
      <c r="J9" s="126"/>
      <c r="L9" s="117"/>
      <c r="M9" s="16"/>
      <c r="N9" s="117"/>
      <c r="Q9" s="16"/>
      <c r="R9" s="97"/>
      <c r="S9" s="97"/>
      <c r="U9" s="20"/>
    </row>
    <row r="10" spans="1:21" s="17" customFormat="1" ht="20.25" customHeight="1" x14ac:dyDescent="0.2">
      <c r="B10" s="104"/>
      <c r="C10" s="13"/>
      <c r="E10" s="13"/>
      <c r="F10" s="13"/>
      <c r="G10" s="21"/>
      <c r="J10" s="13"/>
      <c r="L10" s="21"/>
      <c r="M10" s="21"/>
      <c r="N10" s="21"/>
      <c r="P10" s="21"/>
      <c r="Q10" s="16"/>
      <c r="R10" s="97"/>
      <c r="S10" s="97"/>
      <c r="U10" s="20"/>
    </row>
    <row r="11" spans="1:21" s="17" customFormat="1" ht="12" customHeight="1" x14ac:dyDescent="0.2">
      <c r="C11" s="8" t="s">
        <v>172</v>
      </c>
      <c r="D11" s="8"/>
      <c r="E11" s="30">
        <f>SUM(E12:E14)</f>
        <v>15727192215.14402</v>
      </c>
      <c r="F11" s="23"/>
      <c r="G11" s="30">
        <f>J11-E11</f>
        <v>242207397.57153893</v>
      </c>
      <c r="H11" s="24"/>
      <c r="I11" s="24"/>
      <c r="J11" s="29">
        <f>SUM(J12:J14)</f>
        <v>15969399612.715559</v>
      </c>
      <c r="K11" s="25"/>
      <c r="L11" s="24">
        <v>-1157767475.5</v>
      </c>
      <c r="M11" s="21"/>
      <c r="N11" s="26">
        <f>J11+L11</f>
        <v>14811632137.215559</v>
      </c>
      <c r="P11" s="24"/>
      <c r="Q11" s="16"/>
      <c r="R11" s="97"/>
      <c r="S11" s="97"/>
      <c r="U11" s="20"/>
    </row>
    <row r="12" spans="1:21" s="17" customFormat="1" ht="12" customHeight="1" x14ac:dyDescent="0.2">
      <c r="C12" s="8"/>
      <c r="D12" s="8" t="s">
        <v>189</v>
      </c>
      <c r="E12" s="24">
        <v>1410615000</v>
      </c>
      <c r="F12" s="23"/>
      <c r="G12" s="24">
        <f>J12-E12</f>
        <v>-17370000</v>
      </c>
      <c r="H12" s="24"/>
      <c r="I12" s="24"/>
      <c r="J12" s="23">
        <v>1393245000</v>
      </c>
      <c r="K12" s="25"/>
      <c r="L12" s="24"/>
      <c r="M12" s="21"/>
      <c r="N12" s="26"/>
      <c r="P12" s="24"/>
      <c r="Q12" s="16"/>
      <c r="R12" s="97"/>
      <c r="S12" s="97"/>
      <c r="U12" s="20"/>
    </row>
    <row r="13" spans="1:21" s="17" customFormat="1" ht="12" customHeight="1" x14ac:dyDescent="0.2">
      <c r="C13" s="8"/>
      <c r="D13" s="8" t="s">
        <v>190</v>
      </c>
      <c r="E13" s="24">
        <v>1202461000</v>
      </c>
      <c r="F13" s="23"/>
      <c r="G13" s="24">
        <f>J13-E13</f>
        <v>-17953000</v>
      </c>
      <c r="H13" s="24"/>
      <c r="I13" s="24"/>
      <c r="J13" s="23">
        <v>1184508000</v>
      </c>
      <c r="K13" s="25"/>
      <c r="L13" s="24"/>
      <c r="M13" s="21"/>
      <c r="N13" s="26"/>
      <c r="P13" s="24"/>
      <c r="Q13" s="16"/>
      <c r="R13" s="97"/>
      <c r="S13" s="97"/>
      <c r="U13" s="20"/>
    </row>
    <row r="14" spans="1:21" s="8" customFormat="1" ht="12.75" customHeight="1" x14ac:dyDescent="0.2">
      <c r="D14" s="8" t="s">
        <v>191</v>
      </c>
      <c r="E14" s="24">
        <v>13114116215.14402</v>
      </c>
      <c r="F14" s="23"/>
      <c r="G14" s="24">
        <f>J14-E14</f>
        <v>277530397.57153893</v>
      </c>
      <c r="H14" s="24"/>
      <c r="I14" s="24"/>
      <c r="J14" s="23">
        <v>13391646612.715559</v>
      </c>
      <c r="K14" s="25"/>
      <c r="L14" s="24"/>
      <c r="M14" s="24"/>
      <c r="N14" s="58"/>
      <c r="O14" s="1"/>
      <c r="P14" s="105"/>
      <c r="Q14" s="24"/>
      <c r="R14" s="97"/>
      <c r="S14" s="97"/>
    </row>
    <row r="15" spans="1:21" s="8" customFormat="1" ht="12.75" customHeight="1" x14ac:dyDescent="0.2">
      <c r="E15" s="23"/>
      <c r="F15" s="23"/>
      <c r="G15" s="24"/>
      <c r="H15" s="24"/>
      <c r="I15" s="24"/>
      <c r="J15" s="23"/>
      <c r="K15" s="25"/>
      <c r="L15" s="24"/>
      <c r="M15" s="24"/>
      <c r="N15" s="58"/>
      <c r="O15" s="1"/>
      <c r="P15" s="105"/>
      <c r="Q15" s="24"/>
      <c r="R15" s="97"/>
      <c r="S15" s="97"/>
    </row>
    <row r="16" spans="1:21" s="8" customFormat="1" ht="12.75" customHeight="1" x14ac:dyDescent="0.2">
      <c r="C16" s="108" t="s">
        <v>173</v>
      </c>
      <c r="D16" s="108"/>
      <c r="E16" s="23">
        <v>2313749999</v>
      </c>
      <c r="F16" s="23"/>
      <c r="G16" s="24">
        <f>J16-E16</f>
        <v>-44999999</v>
      </c>
      <c r="H16" s="24"/>
      <c r="I16" s="24"/>
      <c r="J16" s="23">
        <v>2268750000</v>
      </c>
      <c r="K16" s="25"/>
      <c r="L16" s="24">
        <v>-287366970</v>
      </c>
      <c r="M16" s="24"/>
      <c r="N16" s="24">
        <f>J16-L16</f>
        <v>2556116970</v>
      </c>
      <c r="Q16" s="24"/>
      <c r="R16" s="97"/>
      <c r="S16" s="97"/>
      <c r="T16" s="11"/>
      <c r="U16" s="20"/>
    </row>
    <row r="17" spans="1:21" s="8" customFormat="1" x14ac:dyDescent="0.2">
      <c r="C17" s="8" t="s">
        <v>187</v>
      </c>
      <c r="E17" s="60">
        <f>E11+E16</f>
        <v>18040942214.14402</v>
      </c>
      <c r="G17" s="60">
        <f>SUM(G11,G16)</f>
        <v>197207398.57153893</v>
      </c>
      <c r="J17" s="60">
        <f>SUM(J11,J16)</f>
        <v>18238149612.715561</v>
      </c>
      <c r="L17" s="60">
        <f>SUM(L11:L16)</f>
        <v>-1445134445.5</v>
      </c>
      <c r="M17" s="24"/>
      <c r="N17" s="60">
        <f>SUM(N11:N16)</f>
        <v>17367749107.215561</v>
      </c>
      <c r="Q17" s="24"/>
      <c r="R17" s="97"/>
      <c r="S17" s="97"/>
      <c r="T17" s="19"/>
      <c r="U17" s="20"/>
    </row>
    <row r="18" spans="1:21" s="8" customFormat="1" x14ac:dyDescent="0.2">
      <c r="E18" s="23"/>
      <c r="G18" s="24"/>
      <c r="J18" s="23"/>
      <c r="L18" s="24"/>
      <c r="M18" s="24"/>
      <c r="N18" s="26"/>
      <c r="Q18" s="24"/>
      <c r="R18" s="97"/>
      <c r="S18" s="97"/>
      <c r="T18" s="19"/>
      <c r="U18" s="20"/>
    </row>
    <row r="19" spans="1:21" s="8" customFormat="1" x14ac:dyDescent="0.2">
      <c r="C19" s="8" t="s">
        <v>174</v>
      </c>
      <c r="E19" s="23"/>
      <c r="G19" s="24"/>
      <c r="J19" s="23"/>
      <c r="L19" s="24"/>
      <c r="M19" s="24"/>
      <c r="N19" s="26"/>
      <c r="Q19" s="24"/>
      <c r="R19" s="97"/>
      <c r="S19" s="97"/>
      <c r="T19" s="19"/>
      <c r="U19" s="20"/>
    </row>
    <row r="20" spans="1:21" s="8" customFormat="1" x14ac:dyDescent="0.2">
      <c r="B20" s="10"/>
      <c r="C20" s="106" t="s">
        <v>175</v>
      </c>
      <c r="D20" s="107"/>
      <c r="E20" s="30">
        <v>5986036323.5</v>
      </c>
      <c r="F20" s="24"/>
      <c r="G20" s="30">
        <f>J20-E20</f>
        <v>0</v>
      </c>
      <c r="H20" s="24"/>
      <c r="I20" s="24"/>
      <c r="J20" s="29">
        <v>5986036323.5</v>
      </c>
      <c r="K20" s="24"/>
      <c r="L20" s="23">
        <v>0</v>
      </c>
      <c r="M20" s="36"/>
      <c r="N20" s="45">
        <f>J20-L20</f>
        <v>5986036323.5</v>
      </c>
      <c r="R20" s="97"/>
      <c r="S20" s="97"/>
    </row>
    <row r="21" spans="1:21" s="8" customFormat="1" x14ac:dyDescent="0.2">
      <c r="B21" s="10"/>
      <c r="C21" s="46" t="s">
        <v>78</v>
      </c>
      <c r="D21" s="47"/>
      <c r="E21" s="24">
        <f>E20+E17</f>
        <v>24026978537.64402</v>
      </c>
      <c r="F21" s="24"/>
      <c r="G21" s="23">
        <f>G17+G20</f>
        <v>197207398.57153893</v>
      </c>
      <c r="H21" s="24"/>
      <c r="I21" s="24"/>
      <c r="J21" s="23">
        <f>SUM(J17+J20)</f>
        <v>24224185936.215561</v>
      </c>
      <c r="K21" s="24"/>
      <c r="L21" s="23"/>
      <c r="M21" s="36"/>
      <c r="N21" s="45"/>
      <c r="R21" s="97"/>
      <c r="S21" s="97"/>
    </row>
    <row r="22" spans="1:21" s="8" customFormat="1" x14ac:dyDescent="0.2">
      <c r="B22" s="10"/>
      <c r="C22" s="46"/>
      <c r="D22" s="47"/>
      <c r="E22" s="24"/>
      <c r="F22" s="24"/>
      <c r="G22" s="23"/>
      <c r="H22" s="24"/>
      <c r="I22" s="24"/>
      <c r="J22" s="23"/>
      <c r="K22" s="24"/>
      <c r="L22" s="23"/>
      <c r="M22" s="36"/>
      <c r="N22" s="45"/>
      <c r="R22" s="97"/>
      <c r="S22" s="97"/>
    </row>
    <row r="23" spans="1:21" s="64" customFormat="1" ht="15" customHeight="1" x14ac:dyDescent="0.2">
      <c r="A23" s="127" t="s">
        <v>48</v>
      </c>
      <c r="B23" s="128"/>
      <c r="C23" s="63" t="s">
        <v>176</v>
      </c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R23" s="97"/>
      <c r="S23" s="97"/>
    </row>
    <row r="24" spans="1:21" s="64" customFormat="1" ht="25.15" customHeight="1" x14ac:dyDescent="0.2">
      <c r="A24" s="129" t="s">
        <v>50</v>
      </c>
      <c r="B24" s="130"/>
      <c r="C24" s="134" t="s">
        <v>177</v>
      </c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67"/>
      <c r="R24" s="97"/>
      <c r="S24" s="97"/>
    </row>
    <row r="25" spans="1:21" s="64" customFormat="1" ht="16.149999999999999" customHeight="1" x14ac:dyDescent="0.2"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R25" s="97"/>
      <c r="S25" s="97"/>
    </row>
    <row r="26" spans="1:21" ht="12.6" customHeight="1" x14ac:dyDescent="0.25">
      <c r="A26" s="129"/>
      <c r="B26" s="129"/>
      <c r="C26" s="64" t="s">
        <v>195</v>
      </c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</row>
    <row r="27" spans="1:21" ht="12" customHeight="1" x14ac:dyDescent="0.2">
      <c r="A27" s="129" t="s">
        <v>52</v>
      </c>
      <c r="B27" s="129"/>
      <c r="C27" s="64" t="s">
        <v>178</v>
      </c>
      <c r="J27" s="53"/>
      <c r="K27" s="53"/>
      <c r="L27" s="53"/>
      <c r="M27" s="53"/>
      <c r="N27" s="53"/>
    </row>
    <row r="28" spans="1:21" ht="12" customHeight="1" x14ac:dyDescent="0.2">
      <c r="A28" s="109"/>
      <c r="B28" s="109"/>
      <c r="C28" s="64"/>
      <c r="J28" s="53"/>
      <c r="K28" s="53"/>
      <c r="L28" s="53"/>
      <c r="M28" s="53"/>
      <c r="N28" s="53"/>
    </row>
    <row r="29" spans="1:21" ht="23.25" customHeight="1" x14ac:dyDescent="0.2">
      <c r="C29" s="134" t="s">
        <v>182</v>
      </c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</row>
    <row r="30" spans="1:21" ht="37.9" customHeight="1" x14ac:dyDescent="0.2"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</row>
    <row r="31" spans="1:21" ht="18" customHeight="1" x14ac:dyDescent="0.2">
      <c r="C31" s="123" t="s">
        <v>200</v>
      </c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</row>
    <row r="32" spans="1:21" x14ac:dyDescent="0.2">
      <c r="N32" s="54"/>
    </row>
    <row r="38" spans="3:16" x14ac:dyDescent="0.2">
      <c r="C38" s="123" t="s">
        <v>184</v>
      </c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</row>
    <row r="39" spans="3:16" x14ac:dyDescent="0.2">
      <c r="C39" s="123" t="s">
        <v>185</v>
      </c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</row>
  </sheetData>
  <mergeCells count="18">
    <mergeCell ref="A1:Q1"/>
    <mergeCell ref="A2:Q2"/>
    <mergeCell ref="A3:Q3"/>
    <mergeCell ref="A4:Q4"/>
    <mergeCell ref="E8:E9"/>
    <mergeCell ref="G8:G9"/>
    <mergeCell ref="J8:J9"/>
    <mergeCell ref="L8:L9"/>
    <mergeCell ref="N8:N9"/>
    <mergeCell ref="C31:P31"/>
    <mergeCell ref="C38:P38"/>
    <mergeCell ref="C39:P39"/>
    <mergeCell ref="A23:B23"/>
    <mergeCell ref="A24:B24"/>
    <mergeCell ref="C24:O25"/>
    <mergeCell ref="A26:B26"/>
    <mergeCell ref="A27:B27"/>
    <mergeCell ref="C29:Q30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1" tint="0.499984740745262"/>
    <pageSetUpPr fitToPage="1"/>
  </sheetPr>
  <dimension ref="A1:AF25"/>
  <sheetViews>
    <sheetView showGridLines="0" tabSelected="1" zoomScale="115" zoomScaleNormal="115" workbookViewId="0">
      <selection activeCell="S19" sqref="S19"/>
    </sheetView>
  </sheetViews>
  <sheetFormatPr baseColWidth="10" defaultColWidth="11.42578125" defaultRowHeight="12.75" x14ac:dyDescent="0.2"/>
  <cols>
    <col min="1" max="1" width="3.28515625" style="1" customWidth="1"/>
    <col min="2" max="2" width="2.7109375" style="1" customWidth="1"/>
    <col min="3" max="3" width="4.5703125" style="1" customWidth="1"/>
    <col min="4" max="4" width="27.140625" style="1" customWidth="1"/>
    <col min="5" max="5" width="18.5703125" style="1" customWidth="1"/>
    <col min="6" max="6" width="1.28515625" style="1" customWidth="1"/>
    <col min="7" max="7" width="17.7109375" style="1" customWidth="1"/>
    <col min="8" max="9" width="2.42578125" style="1" customWidth="1"/>
    <col min="10" max="10" width="18.85546875" style="1" customWidth="1"/>
    <col min="11" max="11" width="2.42578125" style="1" customWidth="1"/>
    <col min="12" max="12" width="19.140625" style="1" hidden="1" customWidth="1"/>
    <col min="13" max="13" width="1.7109375" style="1" hidden="1" customWidth="1"/>
    <col min="14" max="14" width="19" style="1" hidden="1" customWidth="1"/>
    <col min="15" max="15" width="4.42578125" style="1" customWidth="1"/>
    <col min="16" max="17" width="18.7109375" style="1" customWidth="1"/>
    <col min="18" max="18" width="17.5703125" style="97" bestFit="1" customWidth="1"/>
    <col min="19" max="19" width="16" style="1" bestFit="1" customWidth="1"/>
    <col min="20" max="20" width="18.7109375" style="1" customWidth="1"/>
    <col min="21" max="16384" width="11.42578125" style="1"/>
  </cols>
  <sheetData>
    <row r="1" spans="1:20" ht="26.25" x14ac:dyDescent="0.4">
      <c r="A1" s="120" t="s">
        <v>204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</row>
    <row r="2" spans="1:20" ht="21" x14ac:dyDescent="0.35">
      <c r="A2" s="121" t="s">
        <v>202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</row>
    <row r="3" spans="1:20" ht="21" x14ac:dyDescent="0.35">
      <c r="A3" s="4"/>
      <c r="B3" s="4"/>
      <c r="C3" s="4"/>
      <c r="D3" s="114"/>
      <c r="E3" s="113"/>
      <c r="F3" s="4"/>
      <c r="G3" s="4"/>
      <c r="H3" s="115" t="s">
        <v>203</v>
      </c>
      <c r="I3" s="4"/>
      <c r="J3" s="4"/>
      <c r="K3" s="4"/>
      <c r="L3" s="4"/>
      <c r="M3" s="4"/>
      <c r="N3" s="4"/>
      <c r="O3" s="4"/>
      <c r="P3" s="4"/>
      <c r="Q3" s="4"/>
    </row>
    <row r="4" spans="1:20" ht="15.75" x14ac:dyDescent="0.25">
      <c r="A4" s="122" t="s">
        <v>205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</row>
    <row r="5" spans="1:20" ht="15.75" customHeight="1" x14ac:dyDescent="0.2">
      <c r="A5" s="123" t="s">
        <v>2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</row>
    <row r="6" spans="1:20" s="8" customFormat="1" ht="6" customHeight="1" thickBot="1" x14ac:dyDescent="0.25">
      <c r="C6" s="9"/>
      <c r="I6" s="10"/>
      <c r="J6" s="10"/>
      <c r="K6" s="10"/>
      <c r="L6" s="10"/>
      <c r="M6" s="10"/>
      <c r="N6" s="10"/>
      <c r="R6" s="97"/>
    </row>
    <row r="7" spans="1:20" s="8" customFormat="1" ht="18" customHeight="1" thickBot="1" x14ac:dyDescent="0.25">
      <c r="B7" s="55"/>
      <c r="C7" s="55"/>
      <c r="D7" s="55"/>
      <c r="E7" s="56"/>
      <c r="F7" s="56"/>
      <c r="G7" s="56" t="s">
        <v>3</v>
      </c>
      <c r="H7" s="56"/>
      <c r="I7" s="56"/>
      <c r="J7" s="56"/>
      <c r="K7" s="56"/>
      <c r="L7" s="56"/>
      <c r="M7" s="56"/>
      <c r="N7" s="55"/>
      <c r="O7" s="55"/>
      <c r="P7" s="55"/>
      <c r="Q7" s="55"/>
      <c r="R7" s="97"/>
    </row>
    <row r="8" spans="1:20" s="8" customFormat="1" ht="10.5" customHeight="1" x14ac:dyDescent="0.2">
      <c r="C8" s="10"/>
      <c r="D8" s="10"/>
      <c r="E8" s="12"/>
      <c r="F8" s="12"/>
      <c r="G8" s="12"/>
      <c r="H8" s="12"/>
      <c r="I8" s="12"/>
      <c r="J8" s="12"/>
      <c r="K8" s="12"/>
      <c r="L8" s="12"/>
      <c r="M8" s="12"/>
      <c r="Q8" s="12"/>
      <c r="R8" s="97"/>
    </row>
    <row r="9" spans="1:20" s="8" customFormat="1" x14ac:dyDescent="0.2">
      <c r="E9" s="125" t="s">
        <v>206</v>
      </c>
      <c r="F9" s="13"/>
      <c r="G9" s="116" t="s">
        <v>169</v>
      </c>
      <c r="H9" s="14"/>
      <c r="I9" s="15"/>
      <c r="J9" s="125" t="s">
        <v>207</v>
      </c>
      <c r="L9" s="116" t="s">
        <v>170</v>
      </c>
      <c r="M9" s="8" t="s">
        <v>48</v>
      </c>
      <c r="N9" s="116" t="s">
        <v>171</v>
      </c>
      <c r="Q9" s="16"/>
      <c r="R9" s="97"/>
    </row>
    <row r="10" spans="1:20" s="17" customFormat="1" x14ac:dyDescent="0.2">
      <c r="C10" s="13"/>
      <c r="E10" s="126"/>
      <c r="F10" s="13"/>
      <c r="G10" s="117"/>
      <c r="H10" s="18"/>
      <c r="J10" s="126"/>
      <c r="L10" s="117"/>
      <c r="M10" s="16"/>
      <c r="N10" s="117"/>
      <c r="Q10" s="16"/>
      <c r="R10" s="97"/>
      <c r="T10" s="20"/>
    </row>
    <row r="11" spans="1:20" s="17" customFormat="1" ht="20.25" customHeight="1" x14ac:dyDescent="0.2">
      <c r="B11" s="104"/>
      <c r="C11" s="13"/>
      <c r="E11" s="13"/>
      <c r="F11" s="13"/>
      <c r="G11" s="21"/>
      <c r="J11" s="13"/>
      <c r="L11" s="21"/>
      <c r="M11" s="21"/>
      <c r="N11" s="21"/>
      <c r="P11" s="21"/>
      <c r="Q11" s="16"/>
      <c r="R11" s="97"/>
      <c r="T11" s="20"/>
    </row>
    <row r="12" spans="1:20" s="17" customFormat="1" ht="12" customHeight="1" x14ac:dyDescent="0.2">
      <c r="C12" s="8" t="s">
        <v>201</v>
      </c>
      <c r="D12" s="8"/>
      <c r="E12" s="30">
        <v>0</v>
      </c>
      <c r="F12" s="23"/>
      <c r="G12" s="30">
        <v>0</v>
      </c>
      <c r="H12" s="24"/>
      <c r="I12" s="24"/>
      <c r="J12" s="29">
        <v>0</v>
      </c>
      <c r="K12" s="25"/>
      <c r="L12" s="24">
        <v>-1157767475.5</v>
      </c>
      <c r="M12" s="21"/>
      <c r="N12" s="26">
        <f>J12+L12</f>
        <v>-1157767475.5</v>
      </c>
      <c r="P12" s="24"/>
      <c r="Q12" s="16"/>
      <c r="R12" s="97"/>
      <c r="T12" s="20"/>
    </row>
    <row r="13" spans="1:20" s="8" customFormat="1" ht="12.75" customHeight="1" x14ac:dyDescent="0.2">
      <c r="D13" s="8" t="s">
        <v>191</v>
      </c>
      <c r="E13" s="24">
        <v>0</v>
      </c>
      <c r="F13" s="23"/>
      <c r="G13" s="24">
        <v>0</v>
      </c>
      <c r="H13" s="24"/>
      <c r="I13" s="24"/>
      <c r="J13" s="23">
        <v>0</v>
      </c>
      <c r="K13" s="25"/>
      <c r="L13" s="24"/>
      <c r="M13" s="24"/>
      <c r="N13" s="58"/>
      <c r="O13" s="1"/>
      <c r="P13" s="105"/>
      <c r="Q13" s="24"/>
      <c r="R13" s="97"/>
    </row>
    <row r="14" spans="1:20" s="8" customFormat="1" ht="12.75" customHeight="1" x14ac:dyDescent="0.2">
      <c r="E14" s="23"/>
      <c r="F14" s="23"/>
      <c r="G14" s="24"/>
      <c r="H14" s="24"/>
      <c r="I14" s="24"/>
      <c r="J14" s="23"/>
      <c r="K14" s="25"/>
      <c r="L14" s="24"/>
      <c r="M14" s="24"/>
      <c r="N14" s="58"/>
      <c r="O14" s="1"/>
      <c r="P14" s="105"/>
      <c r="Q14" s="24"/>
      <c r="R14" s="97"/>
    </row>
    <row r="15" spans="1:20" s="8" customFormat="1" x14ac:dyDescent="0.2">
      <c r="B15" s="10"/>
      <c r="C15" s="46"/>
      <c r="D15" s="47"/>
      <c r="E15" s="24"/>
      <c r="F15" s="24"/>
      <c r="G15" s="23"/>
      <c r="H15" s="24"/>
      <c r="I15" s="24"/>
      <c r="J15" s="23"/>
      <c r="K15" s="24"/>
      <c r="L15" s="23"/>
      <c r="M15" s="36"/>
      <c r="N15" s="45"/>
      <c r="R15" s="97"/>
    </row>
    <row r="16" spans="1:20" s="64" customFormat="1" ht="29.45" customHeight="1" x14ac:dyDescent="0.2">
      <c r="A16" s="129"/>
      <c r="B16" s="130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97"/>
    </row>
    <row r="17" spans="1:32" ht="19.899999999999999" customHeight="1" x14ac:dyDescent="0.2">
      <c r="A17" s="129"/>
      <c r="B17" s="129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</row>
    <row r="18" spans="1:32" ht="24.6" customHeight="1" x14ac:dyDescent="0.2">
      <c r="A18" s="109"/>
      <c r="B18" s="109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</row>
    <row r="19" spans="1:32" ht="12" customHeight="1" x14ac:dyDescent="0.2">
      <c r="A19" s="109"/>
      <c r="B19" s="109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</row>
    <row r="20" spans="1:32" ht="23.25" customHeight="1" x14ac:dyDescent="0.2"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</row>
    <row r="21" spans="1:32" ht="37.9" customHeight="1" x14ac:dyDescent="0.2"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</row>
    <row r="22" spans="1:32" ht="18" customHeight="1" x14ac:dyDescent="0.2"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</row>
    <row r="23" spans="1:32" x14ac:dyDescent="0.2">
      <c r="N23" s="54"/>
    </row>
    <row r="24" spans="1:32" x14ac:dyDescent="0.2">
      <c r="Q24" s="111"/>
    </row>
    <row r="25" spans="1:32" x14ac:dyDescent="0.2">
      <c r="Q25" s="112"/>
    </row>
  </sheetData>
  <mergeCells count="16">
    <mergeCell ref="T18:AF19"/>
    <mergeCell ref="A1:Q1"/>
    <mergeCell ref="A2:Q2"/>
    <mergeCell ref="A4:Q4"/>
    <mergeCell ref="A5:Q5"/>
    <mergeCell ref="E9:E10"/>
    <mergeCell ref="G9:G10"/>
    <mergeCell ref="J9:J10"/>
    <mergeCell ref="L9:L10"/>
    <mergeCell ref="N9:N10"/>
    <mergeCell ref="C22:P22"/>
    <mergeCell ref="A16:B16"/>
    <mergeCell ref="A17:B17"/>
    <mergeCell ref="C20:Q21"/>
    <mergeCell ref="C16:Q16"/>
    <mergeCell ref="C17:Q18"/>
  </mergeCells>
  <printOptions horizontalCentered="1"/>
  <pageMargins left="0.70866141732283472" right="0.70866141732283472" top="0.74803149606299213" bottom="0.74803149606299213" header="0.31496062992125984" footer="0.31496062992125984"/>
  <pageSetup scale="6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1" tint="0.499984740745262"/>
    <pageSetUpPr fitToPage="1"/>
  </sheetPr>
  <dimension ref="A1:X61"/>
  <sheetViews>
    <sheetView showGridLines="0" zoomScale="90" zoomScaleNormal="90" workbookViewId="0">
      <selection activeCell="M17" sqref="M17"/>
    </sheetView>
  </sheetViews>
  <sheetFormatPr baseColWidth="10" defaultColWidth="11.42578125" defaultRowHeight="12.75" outlineLevelRow="1" x14ac:dyDescent="0.2"/>
  <cols>
    <col min="1" max="1" width="3.28515625" style="1" customWidth="1"/>
    <col min="2" max="2" width="2.7109375" style="1" customWidth="1"/>
    <col min="3" max="3" width="15.7109375" style="1" customWidth="1"/>
    <col min="4" max="4" width="13.85546875" style="1" bestFit="1" customWidth="1"/>
    <col min="5" max="5" width="18.5703125" style="1" customWidth="1"/>
    <col min="6" max="6" width="1.28515625" style="1" customWidth="1"/>
    <col min="7" max="7" width="17.7109375" style="1" customWidth="1"/>
    <col min="8" max="8" width="2.140625" style="1" customWidth="1"/>
    <col min="9" max="9" width="15.7109375" style="1" customWidth="1"/>
    <col min="10" max="10" width="2.140625" style="1" customWidth="1"/>
    <col min="11" max="11" width="18.85546875" style="1" customWidth="1"/>
    <col min="12" max="12" width="2.42578125" style="1" customWidth="1"/>
    <col min="13" max="13" width="19.140625" style="1" customWidth="1"/>
    <col min="14" max="14" width="1.7109375" style="1" customWidth="1"/>
    <col min="15" max="15" width="19" style="1" hidden="1" customWidth="1"/>
    <col min="16" max="16" width="4.42578125" style="1" hidden="1" customWidth="1"/>
    <col min="17" max="18" width="18.7109375" style="1" hidden="1" customWidth="1"/>
    <col min="19" max="19" width="17.5703125" style="97" bestFit="1" customWidth="1"/>
    <col min="20" max="20" width="16.5703125" style="97" bestFit="1" customWidth="1"/>
    <col min="21" max="21" width="16" style="1" bestFit="1" customWidth="1"/>
    <col min="22" max="22" width="18.7109375" style="1" customWidth="1"/>
    <col min="23" max="16384" width="11.42578125" style="1"/>
  </cols>
  <sheetData>
    <row r="1" spans="1:22" ht="26.25" x14ac:dyDescent="0.4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98"/>
      <c r="P1" s="98"/>
      <c r="Q1" s="98"/>
      <c r="R1" s="98"/>
    </row>
    <row r="2" spans="1:22" ht="21" x14ac:dyDescent="0.35">
      <c r="A2" s="121" t="s">
        <v>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99"/>
      <c r="P2" s="99"/>
      <c r="Q2" s="99"/>
      <c r="R2" s="99"/>
    </row>
    <row r="3" spans="1:22" ht="15.75" x14ac:dyDescent="0.25">
      <c r="A3" s="122" t="s">
        <v>155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00"/>
      <c r="P3" s="100"/>
      <c r="Q3" s="100"/>
      <c r="R3" s="100"/>
    </row>
    <row r="4" spans="1:22" ht="15.75" customHeight="1" x14ac:dyDescent="0.2">
      <c r="A4" s="123" t="s">
        <v>2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</row>
    <row r="5" spans="1:22" s="8" customFormat="1" ht="6" customHeight="1" thickBot="1" x14ac:dyDescent="0.25">
      <c r="C5" s="9"/>
      <c r="I5" s="10"/>
      <c r="J5" s="10"/>
      <c r="K5" s="10"/>
      <c r="L5" s="10"/>
      <c r="M5" s="10"/>
      <c r="N5" s="10"/>
      <c r="O5" s="103"/>
      <c r="P5" s="101"/>
      <c r="Q5" s="101"/>
      <c r="R5" s="101"/>
      <c r="S5" s="97"/>
      <c r="T5" s="97"/>
    </row>
    <row r="6" spans="1:22" s="8" customFormat="1" ht="18" customHeight="1" thickBot="1" x14ac:dyDescent="0.25">
      <c r="A6" s="56"/>
      <c r="B6" s="56"/>
      <c r="C6" s="56"/>
      <c r="D6" s="56"/>
      <c r="E6" s="56"/>
      <c r="F6" s="56" t="s">
        <v>3</v>
      </c>
      <c r="G6" s="57"/>
      <c r="H6" s="56"/>
      <c r="I6" s="56"/>
      <c r="J6" s="56"/>
      <c r="K6" s="56"/>
      <c r="L6" s="56"/>
      <c r="M6" s="56"/>
      <c r="N6" s="56"/>
      <c r="O6" s="101"/>
      <c r="P6" s="102"/>
      <c r="Q6" s="102"/>
      <c r="R6" s="102"/>
      <c r="S6" s="97"/>
      <c r="T6" s="97"/>
    </row>
    <row r="7" spans="1:22" s="8" customFormat="1" ht="10.5" customHeight="1" x14ac:dyDescent="0.2">
      <c r="C7" s="10"/>
      <c r="D7" s="10"/>
      <c r="E7" s="12"/>
      <c r="F7" s="12"/>
      <c r="G7" s="12"/>
      <c r="H7" s="12"/>
      <c r="I7" s="12"/>
      <c r="J7" s="12"/>
      <c r="K7" s="12"/>
      <c r="L7" s="12"/>
      <c r="M7" s="12"/>
      <c r="N7" s="12"/>
      <c r="R7" s="12"/>
      <c r="S7" s="97"/>
      <c r="T7" s="97"/>
    </row>
    <row r="8" spans="1:22" s="8" customFormat="1" ht="10.5" customHeight="1" x14ac:dyDescent="0.2">
      <c r="C8" s="10"/>
      <c r="D8" s="10"/>
      <c r="E8" s="12"/>
      <c r="F8" s="12"/>
      <c r="G8" s="141" t="s">
        <v>162</v>
      </c>
      <c r="H8" s="141"/>
      <c r="I8" s="141"/>
      <c r="J8" s="141"/>
      <c r="K8" s="141"/>
      <c r="L8" s="141"/>
      <c r="M8" s="141"/>
      <c r="N8" s="12"/>
      <c r="R8" s="12"/>
      <c r="S8" s="97"/>
      <c r="T8" s="97"/>
    </row>
    <row r="9" spans="1:22" s="8" customFormat="1" x14ac:dyDescent="0.2">
      <c r="E9" s="125" t="s">
        <v>4</v>
      </c>
      <c r="F9" s="13"/>
      <c r="G9" s="116" t="s">
        <v>158</v>
      </c>
      <c r="H9" s="14"/>
      <c r="I9" s="116" t="s">
        <v>159</v>
      </c>
      <c r="J9" s="16"/>
      <c r="K9" s="125" t="s">
        <v>160</v>
      </c>
      <c r="M9" s="116" t="s">
        <v>161</v>
      </c>
      <c r="R9" s="16"/>
      <c r="S9" s="97"/>
      <c r="T9" s="97"/>
    </row>
    <row r="10" spans="1:22" s="17" customFormat="1" x14ac:dyDescent="0.2">
      <c r="C10" s="13"/>
      <c r="E10" s="126"/>
      <c r="F10" s="13"/>
      <c r="G10" s="117"/>
      <c r="I10" s="117"/>
      <c r="K10" s="126"/>
      <c r="M10" s="117"/>
      <c r="N10" s="16"/>
      <c r="R10" s="16"/>
      <c r="S10" s="97"/>
      <c r="T10" s="97"/>
      <c r="V10" s="20"/>
    </row>
    <row r="11" spans="1:22" s="17" customFormat="1" ht="20.25" customHeight="1" x14ac:dyDescent="0.2">
      <c r="B11" s="71" t="s">
        <v>6</v>
      </c>
      <c r="C11" s="72"/>
      <c r="D11" s="73"/>
      <c r="E11" s="72"/>
      <c r="F11" s="13"/>
      <c r="G11" s="74"/>
      <c r="I11" s="72"/>
      <c r="K11" s="72"/>
      <c r="M11" s="74"/>
      <c r="N11" s="21"/>
      <c r="O11" s="21"/>
      <c r="Q11" s="21"/>
      <c r="R11" s="16"/>
      <c r="S11" s="97"/>
      <c r="T11" s="97"/>
      <c r="V11" s="20"/>
    </row>
    <row r="12" spans="1:22" s="17" customFormat="1" ht="12" customHeight="1" outlineLevel="1" x14ac:dyDescent="0.2">
      <c r="C12" s="8" t="s">
        <v>7</v>
      </c>
      <c r="D12" s="8" t="s">
        <v>38</v>
      </c>
      <c r="E12" s="23">
        <v>1160000000</v>
      </c>
      <c r="F12" s="23"/>
      <c r="G12" s="24">
        <f>'Marz 2016'!L11</f>
        <v>980104470.21999979</v>
      </c>
      <c r="H12" s="24"/>
      <c r="I12" s="24">
        <f>'Junio 2016'!L11</f>
        <v>977505555.76999974</v>
      </c>
      <c r="J12" s="24"/>
      <c r="K12" s="23">
        <f>'Sept 2016'!L11</f>
        <v>974859579.61999977</v>
      </c>
      <c r="L12" s="25"/>
      <c r="M12" s="24">
        <f>'Mar-2017'!L11</f>
        <v>-1157767475.5</v>
      </c>
      <c r="N12" s="21"/>
      <c r="O12" s="26"/>
      <c r="Q12" s="24"/>
      <c r="R12" s="21"/>
      <c r="S12" s="97"/>
      <c r="T12" s="97"/>
      <c r="V12" s="20"/>
    </row>
    <row r="13" spans="1:22" s="8" customFormat="1" ht="12.75" customHeight="1" outlineLevel="1" x14ac:dyDescent="0.2">
      <c r="C13" s="8" t="s">
        <v>7</v>
      </c>
      <c r="D13" s="8" t="s">
        <v>38</v>
      </c>
      <c r="E13" s="23">
        <v>5000000000</v>
      </c>
      <c r="F13" s="23"/>
      <c r="G13" s="24">
        <f>'Marz 2016'!L12</f>
        <v>4644855667.4700003</v>
      </c>
      <c r="H13" s="24"/>
      <c r="I13" s="24">
        <f>'Junio 2016'!L12</f>
        <v>4632539039.1000004</v>
      </c>
      <c r="J13" s="24"/>
      <c r="K13" s="23">
        <f>'Sept 2016'!L12</f>
        <v>4619999378.5600004</v>
      </c>
      <c r="L13" s="25"/>
      <c r="M13" s="24">
        <f>'Mar-2017'!L12</f>
        <v>0</v>
      </c>
      <c r="N13" s="24"/>
      <c r="O13" s="58"/>
      <c r="P13" s="1"/>
      <c r="R13" s="24"/>
      <c r="S13" s="97"/>
      <c r="T13" s="97"/>
    </row>
    <row r="14" spans="1:22" s="8" customFormat="1" ht="12.75" customHeight="1" outlineLevel="1" x14ac:dyDescent="0.2">
      <c r="C14" s="8" t="s">
        <v>7</v>
      </c>
      <c r="D14" s="8" t="s">
        <v>39</v>
      </c>
      <c r="E14" s="23">
        <v>1781065000</v>
      </c>
      <c r="F14" s="23"/>
      <c r="G14" s="24">
        <f>'Marz 2016'!L13</f>
        <v>1680837585.6400001</v>
      </c>
      <c r="H14" s="24"/>
      <c r="I14" s="24">
        <f>'Junio 2016'!L13</f>
        <v>1676244936.98</v>
      </c>
      <c r="J14" s="24"/>
      <c r="K14" s="23">
        <f>'Sept 2016'!L13</f>
        <v>1671470836.45</v>
      </c>
      <c r="L14" s="25"/>
      <c r="M14" s="24">
        <f>'Mar-2017'!L13</f>
        <v>-287366970</v>
      </c>
      <c r="N14" s="24"/>
      <c r="R14" s="24"/>
      <c r="S14" s="97"/>
      <c r="T14" s="97"/>
      <c r="U14" s="11"/>
      <c r="V14" s="20"/>
    </row>
    <row r="15" spans="1:22" s="8" customFormat="1" ht="12.75" customHeight="1" outlineLevel="1" x14ac:dyDescent="0.2">
      <c r="C15" s="8" t="s">
        <v>7</v>
      </c>
      <c r="D15" s="8" t="s">
        <v>39</v>
      </c>
      <c r="E15" s="23">
        <v>2117321428.5699999</v>
      </c>
      <c r="F15" s="23"/>
      <c r="G15" s="24">
        <f>'Marz 2016'!L14</f>
        <v>1986784720.9400001</v>
      </c>
      <c r="H15" s="24"/>
      <c r="I15" s="24">
        <f>'Junio 2016'!L14</f>
        <v>1981356115.4200001</v>
      </c>
      <c r="J15" s="24"/>
      <c r="K15" s="23">
        <f>'Sept 2016'!L14</f>
        <v>1975713030.0500002</v>
      </c>
      <c r="L15" s="25"/>
      <c r="M15" s="24">
        <f>'Mar-2017'!L14</f>
        <v>0</v>
      </c>
      <c r="N15" s="24"/>
      <c r="R15" s="24"/>
      <c r="S15" s="97"/>
      <c r="T15" s="97"/>
      <c r="U15" s="19"/>
      <c r="V15" s="20"/>
    </row>
    <row r="16" spans="1:22" s="8" customFormat="1" outlineLevel="1" x14ac:dyDescent="0.2">
      <c r="C16" s="8" t="s">
        <v>7</v>
      </c>
      <c r="D16" s="8" t="s">
        <v>39</v>
      </c>
      <c r="E16" s="23">
        <v>1380000000</v>
      </c>
      <c r="G16" s="24">
        <f>'Marz 2016'!L15</f>
        <v>1351632342.7399998</v>
      </c>
      <c r="I16" s="24">
        <f>'Junio 2016'!L15</f>
        <v>1347939200.3899996</v>
      </c>
      <c r="K16" s="23">
        <f>'Sept 2016'!L15</f>
        <v>1344100144.9499996</v>
      </c>
      <c r="M16" s="24">
        <f>'Mar-2017'!L15</f>
        <v>-1445134445.5</v>
      </c>
      <c r="N16" s="24"/>
      <c r="O16" s="26"/>
      <c r="R16" s="24"/>
      <c r="S16" s="97"/>
      <c r="T16" s="97"/>
      <c r="U16" s="19"/>
      <c r="V16" s="20"/>
    </row>
    <row r="17" spans="1:22" s="8" customFormat="1" outlineLevel="1" x14ac:dyDescent="0.2">
      <c r="C17" s="8" t="s">
        <v>7</v>
      </c>
      <c r="D17" s="8" t="s">
        <v>40</v>
      </c>
      <c r="E17" s="23">
        <v>4500000000</v>
      </c>
      <c r="G17" s="24">
        <f>'Marz 2016'!L16</f>
        <v>4407496769.8600006</v>
      </c>
      <c r="I17" s="24">
        <f>'Junio 2016'!L16</f>
        <v>4395453914.3500004</v>
      </c>
      <c r="K17" s="23">
        <f>'Sept 2016'!L16</f>
        <v>4382935255.3199997</v>
      </c>
      <c r="M17" s="24" t="e">
        <f>'Mar-2017'!#REF!</f>
        <v>#REF!</v>
      </c>
      <c r="N17" s="24"/>
      <c r="Q17" s="24"/>
      <c r="S17" s="97"/>
      <c r="T17" s="97"/>
      <c r="U17" s="17"/>
      <c r="V17" s="20"/>
    </row>
    <row r="18" spans="1:22" outlineLevel="1" x14ac:dyDescent="0.2">
      <c r="C18" s="8" t="s">
        <v>7</v>
      </c>
      <c r="D18" s="1" t="s">
        <v>41</v>
      </c>
      <c r="E18" s="23">
        <v>1400000000</v>
      </c>
      <c r="G18" s="24">
        <f>'Marz 2016'!L17</f>
        <v>1352868113.3699999</v>
      </c>
      <c r="I18" s="24">
        <f>'Junio 2016'!L17</f>
        <v>1346732084.4099998</v>
      </c>
      <c r="K18" s="23">
        <f>'Sept 2016'!L17</f>
        <v>1340353625.8700001</v>
      </c>
      <c r="M18" s="24" t="e">
        <f>'Mar-2017'!#REF!</f>
        <v>#REF!</v>
      </c>
      <c r="O18" s="26"/>
      <c r="Q18" s="24"/>
      <c r="U18" s="28"/>
      <c r="V18" s="20"/>
    </row>
    <row r="19" spans="1:22" outlineLevel="1" x14ac:dyDescent="0.2">
      <c r="C19" s="8" t="s">
        <v>7</v>
      </c>
      <c r="D19" s="1" t="s">
        <v>42</v>
      </c>
      <c r="E19" s="23">
        <v>1995143736.0699999</v>
      </c>
      <c r="G19" s="24">
        <f>'Marz 2016'!L18</f>
        <v>1973534859.4899995</v>
      </c>
      <c r="I19" s="24">
        <f>'Junio 2016'!L18</f>
        <v>1968962105.8399997</v>
      </c>
      <c r="K19" s="23">
        <f>'Sept 2016'!L18</f>
        <v>1964208686.3599999</v>
      </c>
      <c r="M19" s="24" t="e">
        <f>'Mar-2017'!#REF!</f>
        <v>#REF!</v>
      </c>
      <c r="O19" s="26"/>
      <c r="Q19" s="24"/>
      <c r="U19" s="28"/>
      <c r="V19" s="20"/>
    </row>
    <row r="20" spans="1:22" outlineLevel="1" x14ac:dyDescent="0.2">
      <c r="C20" s="8" t="s">
        <v>7</v>
      </c>
      <c r="D20" s="1" t="s">
        <v>42</v>
      </c>
      <c r="E20" s="23">
        <v>1320276000</v>
      </c>
      <c r="G20" s="24">
        <f>'Marz 2016'!L19</f>
        <v>1316973203.54</v>
      </c>
      <c r="I20" s="24">
        <f>'Junio 2016'!L19</f>
        <v>1314381680.9399998</v>
      </c>
      <c r="K20" s="23">
        <f>'Sept 2016'!L19</f>
        <v>1311687769.3599999</v>
      </c>
      <c r="M20" s="24" t="e">
        <f>'Mar-2017'!#REF!</f>
        <v>#REF!</v>
      </c>
      <c r="O20" s="26"/>
      <c r="Q20" s="24"/>
      <c r="U20" s="28"/>
      <c r="V20" s="20"/>
    </row>
    <row r="21" spans="1:22" ht="15" customHeight="1" outlineLevel="1" x14ac:dyDescent="0.2">
      <c r="C21" s="8" t="s">
        <v>7</v>
      </c>
      <c r="D21" s="1" t="s">
        <v>43</v>
      </c>
      <c r="E21" s="23">
        <v>1000000000</v>
      </c>
      <c r="G21" s="24">
        <f>'Marz 2016'!L20</f>
        <v>989169263.25999975</v>
      </c>
      <c r="I21" s="24">
        <f>'Junio 2016'!L20</f>
        <v>986877321.28999984</v>
      </c>
      <c r="K21" s="23">
        <f>'Sept 2016'!L20</f>
        <v>984494826.52999985</v>
      </c>
      <c r="M21" s="24" t="e">
        <f>'Mar-2017'!#REF!</f>
        <v>#REF!</v>
      </c>
      <c r="U21" s="28"/>
      <c r="V21" s="20"/>
    </row>
    <row r="22" spans="1:22" ht="18.600000000000001" customHeight="1" x14ac:dyDescent="0.2">
      <c r="C22" s="8"/>
      <c r="E22" s="60">
        <f>SUM(E12:E21)</f>
        <v>21653806164.639999</v>
      </c>
      <c r="G22" s="60">
        <f>SUM(G12:G21)</f>
        <v>20684256996.529999</v>
      </c>
      <c r="I22" s="60">
        <f>SUM(I12:I21)</f>
        <v>20627991954.489998</v>
      </c>
      <c r="K22" s="60">
        <f>SUM(K12:K21)</f>
        <v>20569823133.07</v>
      </c>
      <c r="M22" s="60" t="e">
        <f>SUM(M12:M21)</f>
        <v>#REF!</v>
      </c>
      <c r="U22" s="8"/>
      <c r="V22" s="20"/>
    </row>
    <row r="23" spans="1:22" ht="20.25" customHeight="1" x14ac:dyDescent="0.2">
      <c r="B23" s="71" t="s">
        <v>8</v>
      </c>
      <c r="C23" s="76"/>
      <c r="D23" s="75"/>
      <c r="E23" s="77"/>
      <c r="G23" s="77"/>
      <c r="I23" s="77"/>
      <c r="K23" s="77"/>
      <c r="M23" s="77"/>
      <c r="U23" s="8"/>
      <c r="V23" s="20"/>
    </row>
    <row r="24" spans="1:22" ht="6" customHeight="1" x14ac:dyDescent="0.2">
      <c r="C24" s="8"/>
      <c r="E24" s="23"/>
      <c r="G24" s="23"/>
      <c r="K24" s="23"/>
      <c r="M24" s="23"/>
      <c r="U24" s="8"/>
      <c r="V24" s="20"/>
    </row>
    <row r="25" spans="1:22" s="17" customFormat="1" ht="12" customHeight="1" outlineLevel="1" x14ac:dyDescent="0.2">
      <c r="A25" s="17" t="s">
        <v>50</v>
      </c>
      <c r="B25" s="17" t="s">
        <v>48</v>
      </c>
      <c r="C25" s="8" t="s">
        <v>49</v>
      </c>
      <c r="D25" s="8" t="s">
        <v>55</v>
      </c>
      <c r="E25" s="23">
        <v>1400000000</v>
      </c>
      <c r="F25" s="23"/>
      <c r="G25" s="23">
        <f>'Marz 2016'!P24</f>
        <v>925601600</v>
      </c>
      <c r="H25" s="24"/>
      <c r="I25" s="24">
        <f>'Junio 2016'!P24</f>
        <v>904488200</v>
      </c>
      <c r="J25" s="24"/>
      <c r="K25" s="23">
        <f>'Sept 2016'!P24</f>
        <v>880840800</v>
      </c>
      <c r="L25" s="25"/>
      <c r="M25" s="23" t="e">
        <f>'Mar-2017'!#REF!</f>
        <v>#REF!</v>
      </c>
      <c r="N25" s="21"/>
      <c r="O25" s="1"/>
      <c r="P25" s="1"/>
      <c r="Q25" s="1"/>
      <c r="R25" s="1"/>
      <c r="S25" s="97"/>
      <c r="T25" s="97"/>
      <c r="V25" s="20"/>
    </row>
    <row r="26" spans="1:22" s="17" customFormat="1" ht="12" customHeight="1" outlineLevel="1" x14ac:dyDescent="0.2">
      <c r="A26" s="17" t="s">
        <v>50</v>
      </c>
      <c r="B26" s="17" t="s">
        <v>48</v>
      </c>
      <c r="C26" s="8" t="s">
        <v>49</v>
      </c>
      <c r="D26" s="8" t="s">
        <v>55</v>
      </c>
      <c r="E26" s="23">
        <v>1200000000</v>
      </c>
      <c r="F26" s="23"/>
      <c r="G26" s="23">
        <f>'Marz 2016'!P25</f>
        <v>804408000</v>
      </c>
      <c r="H26" s="24"/>
      <c r="I26" s="24">
        <f>'Junio 2016'!P25</f>
        <v>785726400</v>
      </c>
      <c r="J26" s="24"/>
      <c r="K26" s="23">
        <f>'Sept 2016'!P25</f>
        <v>766056000</v>
      </c>
      <c r="L26" s="25"/>
      <c r="M26" s="23" t="e">
        <f>'Mar-2017'!#REF!</f>
        <v>#REF!</v>
      </c>
      <c r="N26" s="21"/>
      <c r="O26" s="1"/>
      <c r="P26" s="1"/>
      <c r="Q26" s="1"/>
      <c r="R26" s="1"/>
      <c r="S26" s="97"/>
      <c r="T26" s="97"/>
      <c r="V26" s="20"/>
    </row>
    <row r="27" spans="1:22" s="17" customFormat="1" ht="12" customHeight="1" outlineLevel="1" x14ac:dyDescent="0.2">
      <c r="A27" s="17" t="s">
        <v>50</v>
      </c>
      <c r="B27" s="17" t="s">
        <v>48</v>
      </c>
      <c r="C27" s="8" t="s">
        <v>49</v>
      </c>
      <c r="D27" s="8" t="s">
        <v>55</v>
      </c>
      <c r="E27" s="23">
        <v>665394050.15999997</v>
      </c>
      <c r="F27" s="23"/>
      <c r="G27" s="23">
        <f>'Marz 2016'!P26</f>
        <v>637014515</v>
      </c>
      <c r="H27" s="24"/>
      <c r="I27" s="24">
        <f>'Junio 2016'!P26</f>
        <v>637014515</v>
      </c>
      <c r="J27" s="24"/>
      <c r="K27" s="23">
        <f>'Sept 2016'!P26</f>
        <v>637014515</v>
      </c>
      <c r="L27" s="25"/>
      <c r="M27" s="23" t="e">
        <f>'Mar-2017'!#REF!</f>
        <v>#REF!</v>
      </c>
      <c r="N27" s="21"/>
      <c r="O27" s="1"/>
      <c r="P27" s="1"/>
      <c r="Q27" s="1"/>
      <c r="R27" s="1"/>
      <c r="S27" s="97"/>
      <c r="T27" s="97"/>
      <c r="V27" s="20"/>
    </row>
    <row r="28" spans="1:22" s="17" customFormat="1" ht="12" customHeight="1" outlineLevel="1" x14ac:dyDescent="0.2">
      <c r="A28" s="17" t="s">
        <v>50</v>
      </c>
      <c r="B28" s="17" t="s">
        <v>48</v>
      </c>
      <c r="C28" s="8" t="s">
        <v>49</v>
      </c>
      <c r="D28" s="8" t="s">
        <v>55</v>
      </c>
      <c r="E28" s="23">
        <v>1020000000</v>
      </c>
      <c r="F28" s="23"/>
      <c r="G28" s="23">
        <f>'Marz 2016'!P27</f>
        <v>702251640</v>
      </c>
      <c r="H28" s="24"/>
      <c r="I28" s="24">
        <f>'Junio 2016'!P27</f>
        <v>685377780</v>
      </c>
      <c r="J28" s="24"/>
      <c r="K28" s="23">
        <f>'Sept 2016'!P27</f>
        <v>669845220</v>
      </c>
      <c r="L28" s="25"/>
      <c r="M28" s="23" t="e">
        <f>'Mar-2017'!#REF!</f>
        <v>#REF!</v>
      </c>
      <c r="N28" s="21"/>
      <c r="O28" s="1"/>
      <c r="P28" s="1"/>
      <c r="Q28" s="1"/>
      <c r="R28" s="1"/>
      <c r="S28" s="97"/>
      <c r="T28" s="97"/>
      <c r="V28" s="20"/>
    </row>
    <row r="29" spans="1:22" x14ac:dyDescent="0.2">
      <c r="C29" s="8"/>
      <c r="E29" s="60">
        <f>SUM(E25:E28)</f>
        <v>4285394050.1599998</v>
      </c>
      <c r="G29" s="60">
        <f>SUM(G25:G28)</f>
        <v>3069275755</v>
      </c>
      <c r="I29" s="60">
        <f>SUM(I25:I28)</f>
        <v>3012606895</v>
      </c>
      <c r="K29" s="60">
        <f>SUM(K25:K28)</f>
        <v>2953756535</v>
      </c>
      <c r="M29" s="60" t="e">
        <f>SUM(M25:M28)</f>
        <v>#REF!</v>
      </c>
      <c r="U29" s="8"/>
      <c r="V29" s="20"/>
    </row>
    <row r="30" spans="1:22" ht="20.25" hidden="1" customHeight="1" x14ac:dyDescent="0.2">
      <c r="B30" s="71" t="s">
        <v>10</v>
      </c>
      <c r="C30" s="76"/>
      <c r="D30" s="75"/>
      <c r="E30" s="75"/>
      <c r="G30" s="75"/>
      <c r="I30" s="75"/>
      <c r="K30" s="77"/>
      <c r="M30" s="75"/>
    </row>
    <row r="31" spans="1:22" s="17" customFormat="1" hidden="1" outlineLevel="1" x14ac:dyDescent="0.2">
      <c r="C31" s="8" t="s">
        <v>154</v>
      </c>
      <c r="D31" s="8" t="s">
        <v>156</v>
      </c>
      <c r="E31" s="23"/>
      <c r="F31" s="23"/>
      <c r="G31" s="23"/>
      <c r="H31" s="24"/>
      <c r="I31" s="23"/>
      <c r="J31" s="24"/>
      <c r="K31" s="23">
        <f>75000000*2</f>
        <v>150000000</v>
      </c>
      <c r="L31" s="25"/>
      <c r="M31" s="23">
        <f>900000000-K31</f>
        <v>750000000</v>
      </c>
      <c r="N31" s="21"/>
      <c r="O31" s="93"/>
      <c r="P31" s="95"/>
      <c r="Q31" s="93"/>
      <c r="R31" s="21"/>
      <c r="S31" s="97"/>
      <c r="T31" s="97"/>
      <c r="V31" s="20"/>
    </row>
    <row r="32" spans="1:22" s="8" customFormat="1" hidden="1" outlineLevel="1" x14ac:dyDescent="0.2">
      <c r="D32" s="8" t="s">
        <v>157</v>
      </c>
      <c r="E32" s="23"/>
      <c r="F32" s="23"/>
      <c r="G32" s="23"/>
      <c r="H32" s="24"/>
      <c r="I32" s="23"/>
      <c r="J32" s="24"/>
      <c r="K32" s="23">
        <f>75000000*2</f>
        <v>150000000</v>
      </c>
      <c r="L32" s="25"/>
      <c r="M32" s="23">
        <f>900000000-K32</f>
        <v>750000000</v>
      </c>
      <c r="N32" s="24"/>
      <c r="O32" s="93"/>
      <c r="P32" s="93"/>
      <c r="Q32" s="94"/>
      <c r="S32" s="97"/>
      <c r="T32" s="97"/>
    </row>
    <row r="33" spans="1:24" s="8" customFormat="1" ht="14.25" hidden="1" customHeight="1" x14ac:dyDescent="0.2">
      <c r="E33" s="59">
        <f>SUM(E31:E31)</f>
        <v>0</v>
      </c>
      <c r="F33" s="23"/>
      <c r="G33" s="59">
        <f>SUM(G31:G31)</f>
        <v>0</v>
      </c>
      <c r="H33" s="24"/>
      <c r="I33" s="59">
        <f>SUM(I31:I31)</f>
        <v>0</v>
      </c>
      <c r="J33" s="24"/>
      <c r="K33" s="59">
        <f>K31+K32</f>
        <v>300000000</v>
      </c>
      <c r="L33" s="25"/>
      <c r="M33" s="59">
        <f>M31+M32</f>
        <v>1500000000</v>
      </c>
      <c r="N33" s="24"/>
      <c r="O33" s="93"/>
      <c r="P33" s="93"/>
      <c r="Q33" s="94"/>
      <c r="S33" s="97"/>
      <c r="T33" s="97"/>
    </row>
    <row r="34" spans="1:24" s="8" customFormat="1" ht="15" customHeight="1" x14ac:dyDescent="0.25">
      <c r="B34" s="78" t="s">
        <v>12</v>
      </c>
      <c r="C34" s="76"/>
      <c r="D34" s="76"/>
      <c r="E34" s="79"/>
      <c r="F34" s="24"/>
      <c r="G34" s="80"/>
      <c r="H34" s="24"/>
      <c r="I34" s="80"/>
      <c r="J34" s="24"/>
      <c r="K34" s="81"/>
      <c r="L34" s="24"/>
      <c r="M34" s="77"/>
      <c r="N34" s="36"/>
      <c r="O34" s="94"/>
      <c r="P34" s="94"/>
      <c r="Q34" s="94"/>
      <c r="S34" s="97"/>
      <c r="T34" s="97"/>
      <c r="U34" s="28"/>
      <c r="V34" s="20"/>
      <c r="X34" s="37"/>
    </row>
    <row r="35" spans="1:24" s="8" customFormat="1" ht="5.25" customHeight="1" x14ac:dyDescent="0.2">
      <c r="B35" s="76"/>
      <c r="C35" s="76"/>
      <c r="D35" s="76"/>
      <c r="E35" s="82"/>
      <c r="F35" s="38"/>
      <c r="G35" s="83"/>
      <c r="H35" s="24"/>
      <c r="I35" s="24"/>
      <c r="J35" s="24"/>
      <c r="K35" s="84"/>
      <c r="L35" s="24"/>
      <c r="M35" s="84"/>
      <c r="N35" s="41"/>
      <c r="S35" s="97"/>
      <c r="T35" s="97"/>
      <c r="X35" s="37"/>
    </row>
    <row r="36" spans="1:24" s="8" customFormat="1" x14ac:dyDescent="0.2">
      <c r="B36" s="8" t="s">
        <v>13</v>
      </c>
      <c r="C36" s="10"/>
      <c r="E36" s="24"/>
      <c r="F36" s="24"/>
      <c r="G36" s="34"/>
      <c r="H36" s="24"/>
      <c r="I36" s="24"/>
      <c r="J36" s="24"/>
      <c r="K36" s="35"/>
      <c r="L36" s="24"/>
      <c r="M36" s="24"/>
      <c r="N36" s="36"/>
      <c r="S36" s="97"/>
      <c r="T36" s="97"/>
      <c r="U36" s="1"/>
      <c r="V36" s="20"/>
      <c r="X36" s="37"/>
    </row>
    <row r="37" spans="1:24" s="8" customFormat="1" ht="6" customHeight="1" x14ac:dyDescent="0.2">
      <c r="B37" s="10"/>
      <c r="C37" s="10"/>
      <c r="E37" s="24"/>
      <c r="F37" s="24"/>
      <c r="G37" s="34"/>
      <c r="H37" s="24"/>
      <c r="I37" s="24"/>
      <c r="J37" s="24"/>
      <c r="K37" s="35"/>
      <c r="L37" s="24"/>
      <c r="M37" s="24"/>
      <c r="N37" s="36"/>
      <c r="S37" s="97"/>
      <c r="T37" s="97"/>
      <c r="X37" s="37"/>
    </row>
    <row r="38" spans="1:24" s="8" customFormat="1" x14ac:dyDescent="0.2">
      <c r="B38" s="10"/>
      <c r="C38" s="8" t="s">
        <v>14</v>
      </c>
      <c r="E38" s="24"/>
      <c r="F38" s="24"/>
      <c r="G38" s="34"/>
      <c r="H38" s="34"/>
      <c r="I38" s="34"/>
      <c r="J38" s="34"/>
      <c r="K38" s="34"/>
      <c r="L38" s="34"/>
      <c r="M38" s="35"/>
      <c r="N38" s="36"/>
      <c r="S38" s="97"/>
      <c r="T38" s="97"/>
      <c r="V38" s="20"/>
      <c r="X38" s="37"/>
    </row>
    <row r="39" spans="1:24" s="8" customFormat="1" outlineLevel="1" x14ac:dyDescent="0.2">
      <c r="A39" s="43" t="s">
        <v>15</v>
      </c>
      <c r="B39" s="10"/>
      <c r="C39" s="8" t="s">
        <v>7</v>
      </c>
      <c r="D39" s="8" t="s">
        <v>43</v>
      </c>
      <c r="E39" s="24"/>
      <c r="F39" s="24"/>
      <c r="G39" s="42">
        <f>'Marz 2016'!L42</f>
        <v>312102000.06000084</v>
      </c>
      <c r="H39" s="23"/>
      <c r="I39" s="23">
        <f>'Junio 2016'!L39</f>
        <v>304099384.6800009</v>
      </c>
      <c r="J39" s="23"/>
      <c r="K39" s="23">
        <f>'Sept 2016'!L39</f>
        <v>296096769.30000097</v>
      </c>
      <c r="L39" s="34"/>
      <c r="M39" s="42" t="e">
        <f>'Mar-2017'!#REF!</f>
        <v>#REF!</v>
      </c>
      <c r="N39" s="36"/>
      <c r="O39" s="24"/>
      <c r="P39" s="24"/>
      <c r="Q39" s="24"/>
      <c r="R39" s="24"/>
      <c r="S39" s="97"/>
      <c r="T39" s="97"/>
      <c r="U39" s="15"/>
    </row>
    <row r="40" spans="1:24" s="8" customFormat="1" outlineLevel="1" x14ac:dyDescent="0.2">
      <c r="A40" s="43" t="s">
        <v>16</v>
      </c>
      <c r="B40" s="10"/>
      <c r="C40" s="8" t="s">
        <v>7</v>
      </c>
      <c r="D40" s="8" t="s">
        <v>33</v>
      </c>
      <c r="E40" s="24"/>
      <c r="F40" s="24"/>
      <c r="G40" s="42">
        <f>'Marz 2016'!L43</f>
        <v>309434461.60000086</v>
      </c>
      <c r="H40" s="23"/>
      <c r="I40" s="23">
        <f>'Junio 2016'!L40</f>
        <v>301431846.22000092</v>
      </c>
      <c r="J40" s="23"/>
      <c r="K40" s="23">
        <f>'Sept 2016'!L40</f>
        <v>293429230.84000099</v>
      </c>
      <c r="L40" s="34"/>
      <c r="M40" s="42" t="e">
        <f>'Mar-2017'!#REF!</f>
        <v>#REF!</v>
      </c>
      <c r="N40" s="36"/>
      <c r="O40" s="24"/>
      <c r="P40" s="24"/>
      <c r="Q40" s="24"/>
      <c r="R40" s="24"/>
      <c r="S40" s="97"/>
      <c r="T40" s="97"/>
      <c r="U40" s="15"/>
    </row>
    <row r="41" spans="1:24" s="8" customFormat="1" ht="6" customHeight="1" outlineLevel="1" x14ac:dyDescent="0.2">
      <c r="B41" s="10"/>
      <c r="C41" s="46"/>
      <c r="E41" s="24"/>
      <c r="F41" s="24"/>
      <c r="G41" s="29"/>
      <c r="H41" s="24"/>
      <c r="I41" s="24"/>
      <c r="J41" s="24"/>
      <c r="K41" s="44"/>
      <c r="L41" s="24"/>
      <c r="M41" s="30"/>
      <c r="N41" s="36"/>
      <c r="O41" s="24"/>
      <c r="P41" s="24"/>
      <c r="Q41" s="24"/>
      <c r="R41" s="24"/>
      <c r="S41" s="97"/>
      <c r="T41" s="97"/>
      <c r="U41" s="15"/>
    </row>
    <row r="42" spans="1:24" s="8" customFormat="1" x14ac:dyDescent="0.2">
      <c r="B42" s="10"/>
      <c r="C42" s="46"/>
      <c r="D42" s="47"/>
      <c r="E42" s="24"/>
      <c r="F42" s="24"/>
      <c r="G42" s="60">
        <f>SUM(G39:G40)</f>
        <v>621536461.66000175</v>
      </c>
      <c r="H42" s="24"/>
      <c r="I42" s="60">
        <f>SUM(I39:I40)</f>
        <v>605531230.90000176</v>
      </c>
      <c r="J42" s="24"/>
      <c r="K42" s="60">
        <f>SUM(K39:K40)</f>
        <v>589526000.14000201</v>
      </c>
      <c r="L42" s="24"/>
      <c r="M42" s="60" t="e">
        <f>SUM(M39:M40)</f>
        <v>#REF!</v>
      </c>
      <c r="N42" s="36"/>
      <c r="O42" s="24"/>
      <c r="P42" s="24"/>
      <c r="Q42" s="24"/>
      <c r="R42" s="24"/>
      <c r="S42" s="97"/>
      <c r="T42" s="97"/>
      <c r="U42" s="15"/>
    </row>
    <row r="43" spans="1:24" s="8" customFormat="1" x14ac:dyDescent="0.2">
      <c r="B43" s="10"/>
      <c r="C43" s="46"/>
      <c r="D43" s="47"/>
      <c r="E43" s="24"/>
      <c r="F43" s="24"/>
      <c r="G43" s="23"/>
      <c r="H43" s="24"/>
      <c r="I43" s="24"/>
      <c r="J43" s="24"/>
      <c r="K43" s="23"/>
      <c r="L43" s="24"/>
      <c r="M43" s="23"/>
      <c r="N43" s="36"/>
      <c r="O43" s="24"/>
      <c r="P43" s="24"/>
      <c r="Q43" s="24"/>
      <c r="R43" s="24"/>
      <c r="S43" s="97"/>
      <c r="T43" s="97"/>
      <c r="U43" s="15"/>
    </row>
    <row r="44" spans="1:24" s="8" customFormat="1" ht="15" x14ac:dyDescent="0.2">
      <c r="B44" s="71" t="s">
        <v>163</v>
      </c>
      <c r="C44" s="76"/>
      <c r="D44" s="75"/>
      <c r="E44" s="77"/>
      <c r="F44" s="1"/>
      <c r="G44" s="77"/>
      <c r="H44" s="1"/>
      <c r="I44" s="77"/>
      <c r="J44" s="1"/>
      <c r="K44" s="77"/>
      <c r="L44" s="1"/>
      <c r="M44" s="77"/>
      <c r="N44" s="36"/>
      <c r="O44" s="24"/>
      <c r="P44" s="24"/>
      <c r="Q44" s="24"/>
      <c r="R44" s="24"/>
      <c r="S44" s="97"/>
      <c r="T44" s="97"/>
      <c r="U44" s="15"/>
    </row>
    <row r="45" spans="1:24" s="8" customFormat="1" x14ac:dyDescent="0.2">
      <c r="B45" s="10"/>
      <c r="C45" s="46" t="s">
        <v>31</v>
      </c>
      <c r="D45" s="47"/>
      <c r="E45" s="24"/>
      <c r="F45" s="24"/>
      <c r="G45" s="23">
        <f>'Marz 2016'!L30+'Marz 2016'!L31</f>
        <v>1600000000</v>
      </c>
      <c r="H45" s="24"/>
      <c r="I45" s="24">
        <f>'Junio 2016'!L31</f>
        <v>2913934381</v>
      </c>
      <c r="J45" s="24"/>
      <c r="K45" s="23">
        <f>'Sept 2016'!L31</f>
        <v>0</v>
      </c>
      <c r="L45" s="24"/>
      <c r="M45" s="23">
        <v>0</v>
      </c>
      <c r="N45" s="36"/>
      <c r="O45" s="24"/>
      <c r="P45" s="24"/>
      <c r="Q45" s="24"/>
      <c r="R45" s="24"/>
      <c r="S45" s="97"/>
      <c r="T45" s="97"/>
      <c r="U45" s="15"/>
    </row>
    <row r="46" spans="1:24" s="8" customFormat="1" x14ac:dyDescent="0.2">
      <c r="B46" s="10"/>
      <c r="C46" s="46" t="s">
        <v>33</v>
      </c>
      <c r="D46" s="47"/>
      <c r="E46" s="24"/>
      <c r="F46" s="24"/>
      <c r="G46" s="23">
        <f>'Marz 2016'!L32</f>
        <v>375000000</v>
      </c>
      <c r="H46" s="24"/>
      <c r="I46" s="24">
        <f>'Junio 2016'!L30</f>
        <v>0</v>
      </c>
      <c r="J46" s="24"/>
      <c r="K46" s="23">
        <v>0</v>
      </c>
      <c r="L46" s="24"/>
      <c r="M46" s="23">
        <v>0</v>
      </c>
      <c r="N46" s="36"/>
      <c r="O46" s="24"/>
      <c r="P46" s="24"/>
      <c r="Q46" s="24"/>
      <c r="R46" s="24"/>
      <c r="S46" s="97"/>
      <c r="T46" s="97"/>
      <c r="U46" s="15"/>
    </row>
    <row r="47" spans="1:24" s="8" customFormat="1" x14ac:dyDescent="0.2">
      <c r="B47" s="10"/>
      <c r="C47" s="46" t="s">
        <v>32</v>
      </c>
      <c r="D47" s="47"/>
      <c r="E47" s="24"/>
      <c r="F47" s="24"/>
      <c r="G47" s="23">
        <f>'Marz 2016'!L33</f>
        <v>750000000</v>
      </c>
      <c r="H47" s="24"/>
      <c r="I47" s="24">
        <v>0</v>
      </c>
      <c r="J47" s="24"/>
      <c r="K47" s="23">
        <v>0</v>
      </c>
      <c r="L47" s="24"/>
      <c r="M47" s="23">
        <v>0</v>
      </c>
      <c r="N47" s="36"/>
      <c r="O47" s="24"/>
      <c r="P47" s="24"/>
      <c r="Q47" s="24"/>
      <c r="R47" s="24"/>
      <c r="S47" s="97"/>
      <c r="T47" s="97"/>
      <c r="U47" s="15"/>
    </row>
    <row r="48" spans="1:24" s="8" customFormat="1" x14ac:dyDescent="0.2">
      <c r="B48" s="10"/>
      <c r="C48" s="46" t="s">
        <v>39</v>
      </c>
      <c r="D48" s="47"/>
      <c r="E48" s="24"/>
      <c r="F48" s="24"/>
      <c r="G48" s="23">
        <f>'Marz 2016'!L34</f>
        <v>333333333.34000003</v>
      </c>
      <c r="H48" s="24"/>
      <c r="I48" s="24">
        <v>0</v>
      </c>
      <c r="J48" s="24"/>
      <c r="K48" s="23">
        <v>0</v>
      </c>
      <c r="L48" s="24"/>
      <c r="M48" s="23">
        <v>0</v>
      </c>
      <c r="N48" s="36"/>
      <c r="O48" s="24"/>
      <c r="P48" s="24"/>
      <c r="Q48" s="24"/>
      <c r="R48" s="24"/>
      <c r="S48" s="97"/>
      <c r="T48" s="97"/>
      <c r="U48" s="15"/>
    </row>
    <row r="49" spans="1:21" s="8" customFormat="1" x14ac:dyDescent="0.2">
      <c r="B49" s="10"/>
      <c r="C49" s="46" t="s">
        <v>154</v>
      </c>
      <c r="D49" s="47"/>
      <c r="E49" s="24"/>
      <c r="F49" s="24"/>
      <c r="G49" s="23">
        <v>0</v>
      </c>
      <c r="H49" s="24"/>
      <c r="I49" s="24">
        <v>0</v>
      </c>
      <c r="J49" s="24"/>
      <c r="K49" s="23">
        <v>0</v>
      </c>
      <c r="L49" s="24"/>
      <c r="M49" s="23" t="e">
        <f>'Mar-2017'!#REF!+'Mar-2017'!#REF!</f>
        <v>#REF!</v>
      </c>
      <c r="N49" s="36"/>
      <c r="O49" s="24"/>
      <c r="P49" s="24"/>
      <c r="Q49" s="24"/>
      <c r="R49" s="24"/>
      <c r="S49" s="97"/>
      <c r="T49" s="97"/>
      <c r="U49" s="15"/>
    </row>
    <row r="50" spans="1:21" s="8" customFormat="1" x14ac:dyDescent="0.2">
      <c r="B50" s="10"/>
      <c r="C50" s="46"/>
      <c r="D50" s="47"/>
      <c r="E50" s="24"/>
      <c r="F50" s="24"/>
      <c r="G50" s="60">
        <f>SUM(G45:G49)</f>
        <v>3058333333.3400002</v>
      </c>
      <c r="H50" s="24"/>
      <c r="I50" s="60">
        <f>SUM(I45:I49)</f>
        <v>2913934381</v>
      </c>
      <c r="J50" s="24"/>
      <c r="K50" s="60">
        <f>SUM(K45:K49)</f>
        <v>0</v>
      </c>
      <c r="L50" s="24"/>
      <c r="M50" s="60" t="e">
        <f>SUM(M45:M49)</f>
        <v>#REF!</v>
      </c>
      <c r="N50" s="36"/>
      <c r="O50" s="24"/>
      <c r="P50" s="24"/>
      <c r="Q50" s="24"/>
      <c r="R50" s="24"/>
      <c r="S50" s="97"/>
      <c r="T50" s="97"/>
      <c r="U50" s="15"/>
    </row>
    <row r="51" spans="1:21" s="8" customFormat="1" x14ac:dyDescent="0.2">
      <c r="B51" s="10"/>
      <c r="C51" s="46"/>
      <c r="D51" s="47"/>
      <c r="E51" s="24"/>
      <c r="F51" s="24"/>
      <c r="G51" s="23"/>
      <c r="H51" s="24"/>
      <c r="I51" s="24"/>
      <c r="J51" s="24"/>
      <c r="K51" s="23"/>
      <c r="L51" s="24"/>
      <c r="M51" s="23"/>
      <c r="N51" s="36"/>
      <c r="O51" s="45"/>
      <c r="S51" s="97"/>
      <c r="T51" s="97"/>
    </row>
    <row r="52" spans="1:21" s="64" customFormat="1" ht="30.6" customHeight="1" x14ac:dyDescent="0.2">
      <c r="A52" s="138" t="s">
        <v>48</v>
      </c>
      <c r="B52" s="139"/>
      <c r="C52" s="136" t="s">
        <v>164</v>
      </c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63"/>
      <c r="O52" s="63"/>
      <c r="P52" s="63"/>
      <c r="Q52" s="63"/>
      <c r="S52" s="97"/>
      <c r="T52" s="97"/>
    </row>
    <row r="53" spans="1:21" s="64" customFormat="1" ht="18.600000000000001" customHeight="1" x14ac:dyDescent="0.2">
      <c r="A53" s="137" t="s">
        <v>50</v>
      </c>
      <c r="B53" s="140"/>
      <c r="C53" s="136" t="s">
        <v>165</v>
      </c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63"/>
      <c r="O53" s="63"/>
      <c r="P53" s="63"/>
      <c r="Q53" s="63"/>
      <c r="S53" s="97"/>
      <c r="T53" s="97"/>
    </row>
    <row r="54" spans="1:21" s="64" customFormat="1" ht="26.45" customHeight="1" x14ac:dyDescent="0.2">
      <c r="A54" s="137" t="s">
        <v>52</v>
      </c>
      <c r="B54" s="137"/>
      <c r="C54" s="136" t="s">
        <v>166</v>
      </c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O54" s="66"/>
      <c r="Q54" s="67"/>
      <c r="S54" s="97"/>
      <c r="T54" s="97"/>
    </row>
    <row r="55" spans="1:21" s="64" customFormat="1" ht="31.9" customHeight="1" x14ac:dyDescent="0.2">
      <c r="A55" s="137" t="s">
        <v>167</v>
      </c>
      <c r="B55" s="137"/>
      <c r="C55" s="136" t="s">
        <v>168</v>
      </c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O55" s="69"/>
      <c r="S55" s="97"/>
      <c r="T55" s="97"/>
    </row>
    <row r="56" spans="1:21" ht="15" x14ac:dyDescent="0.25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</row>
    <row r="57" spans="1:21" x14ac:dyDescent="0.2">
      <c r="K57" s="53"/>
      <c r="L57" s="53"/>
      <c r="M57" s="53"/>
      <c r="N57" s="53"/>
      <c r="O57" s="53"/>
    </row>
    <row r="58" spans="1:21" x14ac:dyDescent="0.2">
      <c r="K58" s="53"/>
      <c r="L58" s="53"/>
      <c r="M58" s="53"/>
      <c r="N58" s="53"/>
      <c r="O58" s="53"/>
    </row>
    <row r="59" spans="1:21" x14ac:dyDescent="0.2">
      <c r="K59" s="53"/>
      <c r="L59" s="53"/>
      <c r="M59" s="53"/>
      <c r="N59" s="53"/>
      <c r="O59" s="53"/>
    </row>
    <row r="60" spans="1:21" x14ac:dyDescent="0.2">
      <c r="K60" s="53"/>
      <c r="L60" s="53"/>
      <c r="M60" s="53"/>
      <c r="N60" s="53"/>
      <c r="O60" s="53"/>
    </row>
    <row r="61" spans="1:21" x14ac:dyDescent="0.2">
      <c r="O61" s="54"/>
    </row>
  </sheetData>
  <mergeCells count="18">
    <mergeCell ref="A1:N1"/>
    <mergeCell ref="I9:I10"/>
    <mergeCell ref="E9:E10"/>
    <mergeCell ref="G9:G10"/>
    <mergeCell ref="K9:K10"/>
    <mergeCell ref="M9:M10"/>
    <mergeCell ref="A2:N2"/>
    <mergeCell ref="A3:N3"/>
    <mergeCell ref="A4:N4"/>
    <mergeCell ref="G8:M8"/>
    <mergeCell ref="C55:M55"/>
    <mergeCell ref="A54:B54"/>
    <mergeCell ref="C52:M52"/>
    <mergeCell ref="A52:B52"/>
    <mergeCell ref="A53:B53"/>
    <mergeCell ref="C53:M53"/>
    <mergeCell ref="A55:B55"/>
    <mergeCell ref="C54:M54"/>
  </mergeCells>
  <printOptions horizontalCentered="1"/>
  <pageMargins left="0.70866141732283472" right="0.70866141732283472" top="0.74803149606299213" bottom="0.74803149606299213" header="0.31496062992125984" footer="0.31496062992125984"/>
  <pageSetup scale="8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29</vt:i4>
      </vt:variant>
      <vt:variant>
        <vt:lpstr>Rangos con nombre</vt:lpstr>
      </vt:variant>
      <vt:variant>
        <vt:i4>24</vt:i4>
      </vt:variant>
    </vt:vector>
  </HeadingPairs>
  <TitlesOfParts>
    <vt:vector size="53" baseType="lpstr">
      <vt:lpstr>ene 2015 directa </vt:lpstr>
      <vt:lpstr>FEB 2015 directa  </vt:lpstr>
      <vt:lpstr>Mar directa </vt:lpstr>
      <vt:lpstr>Abr directa</vt:lpstr>
      <vt:lpstr>May directa</vt:lpstr>
      <vt:lpstr>Jun directa</vt:lpstr>
      <vt:lpstr>Jul directa</vt:lpstr>
      <vt:lpstr>Ago directa</vt:lpstr>
      <vt:lpstr>Sep directa</vt:lpstr>
      <vt:lpstr>Oct directa</vt:lpstr>
      <vt:lpstr>Nov directa</vt:lpstr>
      <vt:lpstr>Dic directa 2015</vt:lpstr>
      <vt:lpstr>Ene 2016</vt:lpstr>
      <vt:lpstr>Feb 2016</vt:lpstr>
      <vt:lpstr>Marz 2016</vt:lpstr>
      <vt:lpstr>Abri 2016</vt:lpstr>
      <vt:lpstr>Mayo 2016</vt:lpstr>
      <vt:lpstr>Junio 2016</vt:lpstr>
      <vt:lpstr>Julio 2016</vt:lpstr>
      <vt:lpstr>Agos 2016</vt:lpstr>
      <vt:lpstr>Sept 2016</vt:lpstr>
      <vt:lpstr>Oct-2016</vt:lpstr>
      <vt:lpstr>Nov-2016</vt:lpstr>
      <vt:lpstr>Mar-2017</vt:lpstr>
      <vt:lpstr>Jun-2017</vt:lpstr>
      <vt:lpstr>Sep-2017</vt:lpstr>
      <vt:lpstr>mrz-18</vt:lpstr>
      <vt:lpstr>CUENTA 2024</vt:lpstr>
      <vt:lpstr>TRIM-2016</vt:lpstr>
      <vt:lpstr>'Abr directa'!Área_de_impresión</vt:lpstr>
      <vt:lpstr>'Abri 2016'!Área_de_impresión</vt:lpstr>
      <vt:lpstr>'Ago directa'!Área_de_impresión</vt:lpstr>
      <vt:lpstr>'Agos 2016'!Área_de_impresión</vt:lpstr>
      <vt:lpstr>'CUENTA 2024'!Área_de_impresión</vt:lpstr>
      <vt:lpstr>'Dic directa 2015'!Área_de_impresión</vt:lpstr>
      <vt:lpstr>'ene 2015 directa '!Área_de_impresión</vt:lpstr>
      <vt:lpstr>'Ene 2016'!Área_de_impresión</vt:lpstr>
      <vt:lpstr>'FEB 2015 directa  '!Área_de_impresión</vt:lpstr>
      <vt:lpstr>'Feb 2016'!Área_de_impresión</vt:lpstr>
      <vt:lpstr>'Jul directa'!Área_de_impresión</vt:lpstr>
      <vt:lpstr>'Julio 2016'!Área_de_impresión</vt:lpstr>
      <vt:lpstr>'Jun directa'!Área_de_impresión</vt:lpstr>
      <vt:lpstr>'Junio 2016'!Área_de_impresión</vt:lpstr>
      <vt:lpstr>'Mar directa '!Área_de_impresión</vt:lpstr>
      <vt:lpstr>'Marz 2016'!Área_de_impresión</vt:lpstr>
      <vt:lpstr>'May directa'!Área_de_impresión</vt:lpstr>
      <vt:lpstr>'Mayo 2016'!Área_de_impresión</vt:lpstr>
      <vt:lpstr>'Nov directa'!Área_de_impresión</vt:lpstr>
      <vt:lpstr>'Nov-2016'!Área_de_impresión</vt:lpstr>
      <vt:lpstr>'Oct directa'!Área_de_impresión</vt:lpstr>
      <vt:lpstr>'Oct-2016'!Área_de_impresión</vt:lpstr>
      <vt:lpstr>'Sep directa'!Área_de_impresión</vt:lpstr>
      <vt:lpstr>'Sept 2016'!Área_de_impresión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Ortega Aragon</dc:creator>
  <cp:lastModifiedBy>sistemas jmasoj</cp:lastModifiedBy>
  <cp:lastPrinted>2025-02-04T20:41:01Z</cp:lastPrinted>
  <dcterms:created xsi:type="dcterms:W3CDTF">2015-02-26T02:12:14Z</dcterms:created>
  <dcterms:modified xsi:type="dcterms:W3CDTF">2025-02-04T20:41:43Z</dcterms:modified>
</cp:coreProperties>
</file>